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Old HP Laptop Files\Work Files\Website Files for Download\"/>
    </mc:Choice>
  </mc:AlternateContent>
  <xr:revisionPtr revIDLastSave="0" documentId="8_{EF4F08EE-3E12-4B8F-BAD1-11864C9E4ABA}" xr6:coauthVersionLast="47" xr6:coauthVersionMax="47" xr10:uidLastSave="{00000000-0000-0000-0000-000000000000}"/>
  <bookViews>
    <workbookView xWindow="-90" yWindow="-90" windowWidth="16637" windowHeight="9746" tabRatio="599" firstSheet="4" activeTab="5" xr2:uid="{ECA60305-15A9-438F-8AB3-96658637A485}"/>
  </bookViews>
  <sheets>
    <sheet name="WORKING TALLY" sheetId="3" r:id="rId1"/>
    <sheet name="2.0625&quot; IJ Tubing Tally" sheetId="6" r:id="rId2"/>
    <sheet name="1.9&quot; IJ Tubing Tally" sheetId="5" r:id="rId3"/>
    <sheet name="Balance Plug Tag" sheetId="10" r:id="rId4"/>
    <sheet name="TMR 30-24 Tally" sheetId="4" r:id="rId5"/>
    <sheet name="P&amp;A Calculation Sheet" sheetId="1" r:id="rId6"/>
    <sheet name="P&amp;A TMR 30-24Calculation Sheet" sheetId="8" r:id="rId7"/>
    <sheet name="30-24 Casing Cut" sheetId="9" r:id="rId8"/>
    <sheet name="44-02 Calculation Sheet " sheetId="7" r:id="rId9"/>
    <sheet name="Data Validation" sheetId="2" r:id="rId10"/>
  </sheets>
  <definedNames>
    <definedName name="_xlnm.Print_Area" localSheetId="2">'1.9" IJ Tubing Tally'!$A$1:$O$520</definedName>
    <definedName name="_xlnm.Print_Area" localSheetId="1">'2.0625" IJ Tubing Tally'!$A$1:$O$520</definedName>
    <definedName name="_xlnm.Print_Area" localSheetId="8">'44-02 Calculation Sheet '!$T$11:$AA$55</definedName>
    <definedName name="_xlnm.Print_Area" localSheetId="5">'P&amp;A Calculation Sheet'!$T$11:$AA$57</definedName>
    <definedName name="_xlnm.Print_Area" localSheetId="6">'P&amp;A TMR 30-24Calculation Sheet'!$T$11:$AA$55</definedName>
    <definedName name="_xlnm.Print_Area" localSheetId="4">'TMR 30-24 Tally'!$A$1:$O$520</definedName>
    <definedName name="_xlnm.Print_Area" localSheetId="0">'WORKING TALLY'!$A$1:$O$520</definedName>
    <definedName name="_xlnm.Print_Area">#REF!</definedName>
    <definedName name="_xlnm.Print_Titles" localSheetId="2">'1.9" IJ Tubing Tally'!$18:$18</definedName>
    <definedName name="_xlnm.Print_Titles" localSheetId="1">'2.0625" IJ Tubing Tally'!$18:$18</definedName>
    <definedName name="_xlnm.Print_Titles" localSheetId="4">'TMR 30-24 Tally'!$18:$18</definedName>
    <definedName name="_xlnm.Print_Titles" localSheetId="0">'WORKING TALLY'!$18:$18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4" i="8" l="1"/>
  <c r="B104" i="8"/>
  <c r="U19" i="1"/>
  <c r="A10" i="8"/>
  <c r="V12" i="8"/>
  <c r="AB14" i="8"/>
  <c r="G52" i="4"/>
  <c r="I41" i="10"/>
  <c r="I42" i="10" s="1"/>
  <c r="I43" i="10" s="1"/>
  <c r="I44" i="10" s="1"/>
  <c r="I37" i="10"/>
  <c r="I38" i="10"/>
  <c r="I39" i="10"/>
  <c r="I40" i="10"/>
  <c r="I9" i="10"/>
  <c r="I10" i="10"/>
  <c r="I11" i="10"/>
  <c r="I12" i="10"/>
  <c r="I13" i="10"/>
  <c r="I14" i="10"/>
  <c r="I15" i="10"/>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8" i="10"/>
  <c r="G36" i="10"/>
  <c r="G37" i="10"/>
  <c r="G38" i="10"/>
  <c r="G39" i="10"/>
  <c r="G40" i="10"/>
  <c r="G24" i="10"/>
  <c r="G25" i="10"/>
  <c r="G26" i="10"/>
  <c r="G27" i="10"/>
  <c r="G28" i="10"/>
  <c r="G29" i="10"/>
  <c r="G30" i="10"/>
  <c r="G31" i="10"/>
  <c r="G32" i="10"/>
  <c r="G33" i="10"/>
  <c r="G34" i="10"/>
  <c r="G35" i="10"/>
  <c r="E6" i="10"/>
  <c r="AC13" i="1" l="1"/>
  <c r="G14" i="10"/>
  <c r="G15" i="10"/>
  <c r="G16" i="10"/>
  <c r="G17" i="10"/>
  <c r="G18" i="10"/>
  <c r="G19" i="10"/>
  <c r="G20" i="10"/>
  <c r="G21" i="10"/>
  <c r="G22" i="10"/>
  <c r="G23" i="10"/>
  <c r="G13" i="10"/>
  <c r="G12" i="10"/>
  <c r="E7" i="10"/>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G10" i="10"/>
  <c r="G8" i="10"/>
  <c r="G6" i="10"/>
  <c r="C2" i="10"/>
  <c r="C4" i="10"/>
  <c r="I14" i="4"/>
  <c r="M157" i="4"/>
  <c r="V12" i="1" l="1"/>
  <c r="A10" i="1"/>
  <c r="B57" i="8" l="1"/>
  <c r="B45" i="8"/>
  <c r="B51" i="8"/>
  <c r="I4" i="4" l="1"/>
  <c r="AA13" i="1" l="1"/>
  <c r="G254" i="4" l="1"/>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W61" i="8" l="1"/>
  <c r="O19" i="4" l="1"/>
  <c r="AA18" i="7" l="1"/>
  <c r="AA19" i="7"/>
  <c r="AA20" i="7"/>
  <c r="AA21" i="7"/>
  <c r="AA22" i="7"/>
  <c r="AA23" i="7"/>
  <c r="AA24" i="7"/>
  <c r="AA25" i="7"/>
  <c r="AA26" i="7" s="1"/>
  <c r="AA27" i="7" s="1"/>
  <c r="AA28" i="7" s="1"/>
  <c r="AA29" i="7" s="1"/>
  <c r="Q84" i="7"/>
  <c r="Q83" i="7"/>
  <c r="Q66" i="7"/>
  <c r="Q65" i="7"/>
  <c r="Q48" i="7"/>
  <c r="Q47" i="7"/>
  <c r="Q30" i="7"/>
  <c r="Q29" i="7"/>
  <c r="Q83" i="8"/>
  <c r="Q65" i="8"/>
  <c r="Q47" i="8"/>
  <c r="Q29" i="8" l="1"/>
  <c r="Y16" i="7"/>
  <c r="Q82" i="7"/>
  <c r="F128" i="8" l="1"/>
  <c r="H129" i="8" s="1"/>
  <c r="I130" i="8" s="1"/>
  <c r="F123" i="8"/>
  <c r="F124" i="8" s="1"/>
  <c r="B120" i="8"/>
  <c r="C119" i="8"/>
  <c r="G118" i="8"/>
  <c r="C118" i="8"/>
  <c r="B118" i="8"/>
  <c r="I117" i="8"/>
  <c r="H117" i="8"/>
  <c r="B117" i="8"/>
  <c r="C117" i="8" s="1"/>
  <c r="I116" i="8"/>
  <c r="F116" i="8"/>
  <c r="D116" i="8"/>
  <c r="B116" i="8"/>
  <c r="C116" i="8" s="1"/>
  <c r="F115" i="8"/>
  <c r="D115" i="8"/>
  <c r="B107" i="8"/>
  <c r="L104" i="8" s="1"/>
  <c r="H101" i="8"/>
  <c r="L101" i="8" s="1"/>
  <c r="H100" i="8"/>
  <c r="L100" i="8" s="1"/>
  <c r="F96" i="8"/>
  <c r="B94" i="8"/>
  <c r="B95" i="8" s="1"/>
  <c r="F87" i="8"/>
  <c r="H88" i="8" s="1"/>
  <c r="I89" i="8" s="1"/>
  <c r="F82" i="8"/>
  <c r="F83" i="8" s="1"/>
  <c r="Q81" i="8"/>
  <c r="Q82" i="8" s="1"/>
  <c r="B77" i="8"/>
  <c r="C77" i="8" s="1"/>
  <c r="I76" i="8"/>
  <c r="H76" i="8"/>
  <c r="B76" i="8"/>
  <c r="C76" i="8" s="1"/>
  <c r="L75" i="8"/>
  <c r="L76" i="8" s="1"/>
  <c r="N76" i="8" s="1"/>
  <c r="I75" i="8"/>
  <c r="F75" i="8"/>
  <c r="D75" i="8" s="1"/>
  <c r="B75" i="8"/>
  <c r="C75" i="8" s="1"/>
  <c r="N84" i="8"/>
  <c r="F74" i="8"/>
  <c r="B79" i="8" s="1"/>
  <c r="Q73" i="8"/>
  <c r="F67" i="8"/>
  <c r="N66" i="8"/>
  <c r="Q63" i="8"/>
  <c r="Q64" i="8" s="1"/>
  <c r="W62" i="8"/>
  <c r="G59" i="8"/>
  <c r="T57" i="8"/>
  <c r="L57" i="8"/>
  <c r="L58" i="8" s="1"/>
  <c r="T56" i="8"/>
  <c r="N56" i="8"/>
  <c r="M56" i="8"/>
  <c r="T55" i="8"/>
  <c r="Q55" i="8"/>
  <c r="T54" i="8"/>
  <c r="T53" i="8"/>
  <c r="B53" i="8"/>
  <c r="B54" i="8" s="1"/>
  <c r="T52" i="8"/>
  <c r="T51" i="8"/>
  <c r="T50" i="8"/>
  <c r="T49" i="8"/>
  <c r="T48" i="8"/>
  <c r="N48" i="8"/>
  <c r="T47" i="8"/>
  <c r="L47" i="8"/>
  <c r="G47" i="8"/>
  <c r="Q45" i="8"/>
  <c r="Q46" i="8" s="1"/>
  <c r="AA43" i="8"/>
  <c r="AA44" i="8" s="1"/>
  <c r="AA45" i="8" s="1"/>
  <c r="AA46" i="8" s="1"/>
  <c r="AA47" i="8" s="1"/>
  <c r="AA48" i="8" s="1"/>
  <c r="AA49" i="8" s="1"/>
  <c r="AA50" i="8" s="1"/>
  <c r="AA51" i="8" s="1"/>
  <c r="AA52" i="8" s="1"/>
  <c r="AA53" i="8" s="1"/>
  <c r="AA54" i="8" s="1"/>
  <c r="AA55" i="8" s="1"/>
  <c r="AA56" i="8" s="1"/>
  <c r="AA57" i="8" s="1"/>
  <c r="G41" i="8"/>
  <c r="T40" i="8"/>
  <c r="L39" i="8"/>
  <c r="L40" i="8" s="1"/>
  <c r="N38" i="8"/>
  <c r="M38" i="8"/>
  <c r="Q37" i="8"/>
  <c r="B35" i="8"/>
  <c r="N30" i="8"/>
  <c r="F30" i="8"/>
  <c r="H31" i="8" s="1"/>
  <c r="I32" i="8" s="1"/>
  <c r="L29" i="8"/>
  <c r="Q27" i="8"/>
  <c r="Q28" i="8" s="1"/>
  <c r="F25" i="8"/>
  <c r="F26" i="8" s="1"/>
  <c r="D35" i="8" s="1"/>
  <c r="L21" i="8"/>
  <c r="N20" i="8"/>
  <c r="M20" i="8"/>
  <c r="C20" i="8"/>
  <c r="B20" i="8"/>
  <c r="B59" i="8" s="1"/>
  <c r="B60" i="8" s="1"/>
  <c r="Q19" i="8"/>
  <c r="I19" i="8"/>
  <c r="H19" i="8"/>
  <c r="B19" i="8"/>
  <c r="L65" i="8" s="1"/>
  <c r="I18" i="8"/>
  <c r="F18" i="8"/>
  <c r="D18" i="8" s="1"/>
  <c r="B18" i="8"/>
  <c r="L66" i="8" s="1"/>
  <c r="F17" i="8"/>
  <c r="D17" i="8" s="1"/>
  <c r="AA14" i="8"/>
  <c r="T14" i="8"/>
  <c r="T15" i="8" s="1"/>
  <c r="T16" i="8" s="1"/>
  <c r="T17" i="8" s="1"/>
  <c r="T18" i="8" s="1"/>
  <c r="T19" i="8" s="1"/>
  <c r="W13" i="8"/>
  <c r="B81" i="8" l="1"/>
  <c r="B84" i="8" s="1"/>
  <c r="L102" i="8"/>
  <c r="H102" i="8"/>
  <c r="H104" i="8" s="1"/>
  <c r="T20" i="8"/>
  <c r="T21" i="8" s="1"/>
  <c r="T22" i="8" s="1"/>
  <c r="T23" i="8" s="1"/>
  <c r="T24" i="8" s="1"/>
  <c r="T25" i="8" s="1"/>
  <c r="T26" i="8" s="1"/>
  <c r="T27" i="8" s="1"/>
  <c r="T28" i="8" s="1"/>
  <c r="T29" i="8" s="1"/>
  <c r="T30" i="8" s="1"/>
  <c r="T31" i="8" s="1"/>
  <c r="T32" i="8" s="1"/>
  <c r="T33" i="8" s="1"/>
  <c r="T34" i="8" s="1"/>
  <c r="T35" i="8" s="1"/>
  <c r="T36" i="8" s="1"/>
  <c r="T37" i="8" s="1"/>
  <c r="T38" i="8" s="1"/>
  <c r="T39" i="8" s="1"/>
  <c r="AA15" i="8"/>
  <c r="B65" i="8"/>
  <c r="F65" i="8" s="1"/>
  <c r="L67" i="8"/>
  <c r="B22" i="8"/>
  <c r="B25" i="8" s="1"/>
  <c r="B32" i="8" s="1"/>
  <c r="B66" i="8"/>
  <c r="B87" i="8"/>
  <c r="B88" i="8" s="1"/>
  <c r="E90" i="8" s="1"/>
  <c r="G17" i="8"/>
  <c r="G18" i="8"/>
  <c r="F59" i="8"/>
  <c r="G115" i="8"/>
  <c r="G116" i="8"/>
  <c r="L22" i="8"/>
  <c r="M21" i="8"/>
  <c r="L48" i="8"/>
  <c r="L49" i="8" s="1"/>
  <c r="L30" i="8"/>
  <c r="L31" i="8" s="1"/>
  <c r="L84" i="8"/>
  <c r="C18" i="8"/>
  <c r="M75" i="8"/>
  <c r="W63" i="8"/>
  <c r="W64" i="8" s="1"/>
  <c r="X65" i="8" s="1"/>
  <c r="C78" i="8"/>
  <c r="N40" i="8"/>
  <c r="N39" i="8" s="1"/>
  <c r="M40" i="8"/>
  <c r="B131" i="8"/>
  <c r="B123" i="8"/>
  <c r="B130" i="8" s="1"/>
  <c r="B90" i="8"/>
  <c r="B82" i="8"/>
  <c r="B89" i="8" s="1"/>
  <c r="B122" i="8"/>
  <c r="M76" i="8"/>
  <c r="N58" i="8"/>
  <c r="N57" i="8" s="1"/>
  <c r="M58" i="8"/>
  <c r="F94" i="8"/>
  <c r="M39" i="8"/>
  <c r="F53" i="8"/>
  <c r="M74" i="8"/>
  <c r="N74" i="8"/>
  <c r="M57" i="8"/>
  <c r="C19" i="8"/>
  <c r="L83" i="8"/>
  <c r="G94" i="8"/>
  <c r="G53" i="8"/>
  <c r="G65" i="8"/>
  <c r="B85" i="8" l="1"/>
  <c r="AA16" i="8"/>
  <c r="Y17" i="8" s="1"/>
  <c r="B33" i="8"/>
  <c r="G35" i="8" s="1"/>
  <c r="B24" i="8"/>
  <c r="B30" i="8" s="1"/>
  <c r="B31" i="8" s="1"/>
  <c r="E33" i="8" s="1"/>
  <c r="N75" i="8"/>
  <c r="L79" i="8" s="1"/>
  <c r="L43" i="8"/>
  <c r="L41" i="8"/>
  <c r="L61" i="8"/>
  <c r="Q66" i="8" s="1"/>
  <c r="L59" i="8"/>
  <c r="B128" i="8"/>
  <c r="B129" i="8" s="1"/>
  <c r="E131" i="8" s="1"/>
  <c r="B125" i="8"/>
  <c r="B126" i="8"/>
  <c r="N22" i="8"/>
  <c r="N21" i="8" s="1"/>
  <c r="M22" i="8"/>
  <c r="L85" i="8"/>
  <c r="C21" i="8"/>
  <c r="AA17" i="8" l="1"/>
  <c r="R77" i="8"/>
  <c r="Q84" i="8"/>
  <c r="B28" i="8"/>
  <c r="B27" i="8"/>
  <c r="L77" i="8"/>
  <c r="L81" i="8"/>
  <c r="L78" i="8"/>
  <c r="L25" i="8"/>
  <c r="L23" i="8"/>
  <c r="L63" i="8"/>
  <c r="R59" i="8"/>
  <c r="L45" i="8"/>
  <c r="Q48" i="8" s="1"/>
  <c r="R41" i="8"/>
  <c r="AA18" i="8" l="1"/>
  <c r="L42" i="8"/>
  <c r="L60" i="8"/>
  <c r="L27" i="8"/>
  <c r="Q30" i="8" s="1"/>
  <c r="L24" i="8" s="1"/>
  <c r="R23" i="8"/>
  <c r="AA19" i="8" l="1"/>
  <c r="Y20" i="8" s="1"/>
  <c r="F42" i="8"/>
  <c r="AA20" i="8" l="1"/>
  <c r="F128" i="7"/>
  <c r="H129" i="7" s="1"/>
  <c r="I130" i="7" s="1"/>
  <c r="F123" i="7"/>
  <c r="F124" i="7" s="1"/>
  <c r="G118" i="7"/>
  <c r="B118" i="7"/>
  <c r="C118" i="7" s="1"/>
  <c r="I117" i="7"/>
  <c r="H117" i="7"/>
  <c r="B117" i="7"/>
  <c r="C117" i="7" s="1"/>
  <c r="I116" i="7"/>
  <c r="F116" i="7"/>
  <c r="D116" i="7" s="1"/>
  <c r="B116" i="7"/>
  <c r="C116" i="7" s="1"/>
  <c r="F115" i="7"/>
  <c r="B120" i="7" s="1"/>
  <c r="B131" i="7" s="1"/>
  <c r="B107" i="7"/>
  <c r="L104" i="7"/>
  <c r="H104" i="7"/>
  <c r="H102" i="7"/>
  <c r="H101" i="7"/>
  <c r="L101" i="7" s="1"/>
  <c r="L102" i="7" s="1"/>
  <c r="H100" i="7"/>
  <c r="L100" i="7" s="1"/>
  <c r="F96" i="7"/>
  <c r="B94" i="7"/>
  <c r="B95" i="7" s="1"/>
  <c r="F87" i="7"/>
  <c r="H88" i="7" s="1"/>
  <c r="I89" i="7" s="1"/>
  <c r="F82" i="7"/>
  <c r="F83" i="7" s="1"/>
  <c r="Q81" i="7"/>
  <c r="B79" i="7"/>
  <c r="B77" i="7"/>
  <c r="C77" i="7" s="1"/>
  <c r="I76" i="7"/>
  <c r="H76" i="7"/>
  <c r="B76" i="7"/>
  <c r="C76" i="7" s="1"/>
  <c r="L75" i="7"/>
  <c r="L76" i="7" s="1"/>
  <c r="N76" i="7" s="1"/>
  <c r="I75" i="7"/>
  <c r="F75" i="7"/>
  <c r="D75" i="7"/>
  <c r="B75" i="7"/>
  <c r="C75" i="7" s="1"/>
  <c r="L74" i="7"/>
  <c r="M74" i="7" s="1"/>
  <c r="F74" i="7"/>
  <c r="Q73" i="7"/>
  <c r="F67" i="7"/>
  <c r="N66" i="7"/>
  <c r="Q63" i="7"/>
  <c r="Q64" i="7" s="1"/>
  <c r="W62" i="7"/>
  <c r="W61" i="7"/>
  <c r="G59" i="7"/>
  <c r="T57" i="7"/>
  <c r="L57" i="7"/>
  <c r="L58" i="7" s="1"/>
  <c r="T56" i="7"/>
  <c r="N56" i="7"/>
  <c r="M56" i="7"/>
  <c r="T55" i="7"/>
  <c r="Q55" i="7"/>
  <c r="T54" i="7"/>
  <c r="T53" i="7"/>
  <c r="T52" i="7"/>
  <c r="T51" i="7"/>
  <c r="N48" i="7"/>
  <c r="L47" i="7"/>
  <c r="Q45" i="7"/>
  <c r="Q46" i="7" s="1"/>
  <c r="AA43" i="7"/>
  <c r="AA44" i="7" s="1"/>
  <c r="AA45" i="7" s="1"/>
  <c r="AA46" i="7" s="1"/>
  <c r="AA47" i="7" s="1"/>
  <c r="AA48" i="7" s="1"/>
  <c r="AA49" i="7" s="1"/>
  <c r="AA50" i="7" s="1"/>
  <c r="AA51" i="7" s="1"/>
  <c r="AA52" i="7" s="1"/>
  <c r="AA53" i="7" s="1"/>
  <c r="AA54" i="7" s="1"/>
  <c r="AA55" i="7" s="1"/>
  <c r="AA56" i="7" s="1"/>
  <c r="AA57" i="7" s="1"/>
  <c r="T42" i="7"/>
  <c r="T43" i="7" s="1"/>
  <c r="T44" i="7" s="1"/>
  <c r="T45" i="7" s="1"/>
  <c r="T46" i="7" s="1"/>
  <c r="T47" i="7" s="1"/>
  <c r="T48" i="7" s="1"/>
  <c r="T49" i="7" s="1"/>
  <c r="T50" i="7" s="1"/>
  <c r="G41" i="7"/>
  <c r="L39" i="7"/>
  <c r="M39" i="7" s="1"/>
  <c r="N38" i="7"/>
  <c r="M38" i="7"/>
  <c r="Q37" i="7"/>
  <c r="B35" i="7"/>
  <c r="N30" i="7"/>
  <c r="F30" i="7"/>
  <c r="H31" i="7" s="1"/>
  <c r="I32" i="7" s="1"/>
  <c r="L29" i="7"/>
  <c r="Q27" i="7"/>
  <c r="Q28" i="7" s="1"/>
  <c r="F25" i="7"/>
  <c r="F26" i="7" s="1"/>
  <c r="D35" i="7" s="1"/>
  <c r="L21" i="7"/>
  <c r="L22" i="7" s="1"/>
  <c r="N20" i="7"/>
  <c r="M20" i="7"/>
  <c r="B20" i="7"/>
  <c r="B59" i="7" s="1"/>
  <c r="B60" i="7" s="1"/>
  <c r="Q19" i="7"/>
  <c r="I19" i="7"/>
  <c r="H19" i="7"/>
  <c r="B19" i="7"/>
  <c r="L65" i="7" s="1"/>
  <c r="I18" i="7"/>
  <c r="F18" i="7"/>
  <c r="D18" i="7" s="1"/>
  <c r="B18" i="7"/>
  <c r="L66" i="7" s="1"/>
  <c r="F17" i="7"/>
  <c r="B22" i="7" s="1"/>
  <c r="B33" i="7" s="1"/>
  <c r="G35" i="7" s="1"/>
  <c r="AA14" i="7"/>
  <c r="AA15" i="7" s="1"/>
  <c r="T14" i="7"/>
  <c r="T15" i="7" s="1"/>
  <c r="T16" i="7" s="1"/>
  <c r="T17" i="7" s="1"/>
  <c r="T18" i="7" s="1"/>
  <c r="T19" i="7" s="1"/>
  <c r="T20" i="7" s="1"/>
  <c r="T21" i="7" s="1"/>
  <c r="T22" i="7" s="1"/>
  <c r="T23" i="7" s="1"/>
  <c r="T24" i="7" s="1"/>
  <c r="T25" i="7" s="1"/>
  <c r="T26" i="7" s="1"/>
  <c r="T27" i="7" s="1"/>
  <c r="T28" i="7" s="1"/>
  <c r="T29" i="7" s="1"/>
  <c r="T30" i="7" s="1"/>
  <c r="T31" i="7" s="1"/>
  <c r="T32" i="7" s="1"/>
  <c r="T33" i="7" s="1"/>
  <c r="T34" i="7" s="1"/>
  <c r="T35" i="7" s="1"/>
  <c r="T36" i="7" s="1"/>
  <c r="T37" i="7" s="1"/>
  <c r="T38" i="7" s="1"/>
  <c r="T39" i="7" s="1"/>
  <c r="T40" i="7" s="1"/>
  <c r="W13" i="7"/>
  <c r="AA21" i="8" l="1"/>
  <c r="Y22" i="8" s="1"/>
  <c r="D115" i="7"/>
  <c r="G116" i="7" s="1"/>
  <c r="C119" i="7"/>
  <c r="AA16" i="7"/>
  <c r="AA17" i="7" s="1"/>
  <c r="D17" i="7"/>
  <c r="G17" i="7" s="1"/>
  <c r="B65" i="7"/>
  <c r="B53" i="7"/>
  <c r="B54" i="7" s="1"/>
  <c r="B25" i="7"/>
  <c r="B32" i="7" s="1"/>
  <c r="B81" i="7"/>
  <c r="B90" i="7"/>
  <c r="B82" i="7"/>
  <c r="B89" i="7" s="1"/>
  <c r="L67" i="7"/>
  <c r="M58" i="7"/>
  <c r="M76" i="7"/>
  <c r="N58" i="7"/>
  <c r="N57" i="7" s="1"/>
  <c r="L84" i="7"/>
  <c r="L48" i="7"/>
  <c r="L49" i="7" s="1"/>
  <c r="L30" i="7"/>
  <c r="L31" i="7" s="1"/>
  <c r="B24" i="7"/>
  <c r="C18" i="7"/>
  <c r="N22" i="7"/>
  <c r="N21" i="7" s="1"/>
  <c r="M22" i="7"/>
  <c r="F59" i="7"/>
  <c r="C78" i="7"/>
  <c r="B123" i="7"/>
  <c r="B130" i="7" s="1"/>
  <c r="M21" i="7"/>
  <c r="G115" i="7"/>
  <c r="G47" i="7"/>
  <c r="M75" i="7"/>
  <c r="B122" i="7"/>
  <c r="F94" i="7"/>
  <c r="F53" i="7"/>
  <c r="L83" i="7"/>
  <c r="G53" i="7"/>
  <c r="L40" i="7"/>
  <c r="N74" i="7"/>
  <c r="N75" i="7" s="1"/>
  <c r="L79" i="7" s="1"/>
  <c r="N84" i="7"/>
  <c r="G65" i="7"/>
  <c r="M57" i="7"/>
  <c r="C19" i="7"/>
  <c r="W63" i="7"/>
  <c r="W64" i="7" s="1"/>
  <c r="X65" i="7" s="1"/>
  <c r="G94" i="7"/>
  <c r="C20" i="7"/>
  <c r="AA22" i="8" l="1"/>
  <c r="AA30" i="7"/>
  <c r="AA31" i="7" s="1"/>
  <c r="AA32" i="7" s="1"/>
  <c r="AA33" i="7" s="1"/>
  <c r="AA34" i="7" s="1"/>
  <c r="AA35" i="7" s="1"/>
  <c r="AA36" i="7" s="1"/>
  <c r="AA37" i="7" s="1"/>
  <c r="AA38" i="7" s="1"/>
  <c r="AA39" i="7" s="1"/>
  <c r="AA40" i="7" s="1"/>
  <c r="G18" i="7"/>
  <c r="F65" i="7"/>
  <c r="B66" i="7"/>
  <c r="L25" i="7"/>
  <c r="L23" i="7"/>
  <c r="L61" i="7"/>
  <c r="L59" i="7"/>
  <c r="L77" i="7"/>
  <c r="L85" i="7"/>
  <c r="B27" i="7"/>
  <c r="B30" i="7"/>
  <c r="B31" i="7" s="1"/>
  <c r="E33" i="7" s="1"/>
  <c r="B28" i="7"/>
  <c r="N40" i="7"/>
  <c r="N39" i="7" s="1"/>
  <c r="M40" i="7"/>
  <c r="B125" i="7"/>
  <c r="B128" i="7"/>
  <c r="B129" i="7" s="1"/>
  <c r="E131" i="7" s="1"/>
  <c r="B126" i="7"/>
  <c r="C21" i="7"/>
  <c r="R77" i="7"/>
  <c r="L81" i="7"/>
  <c r="B85" i="7"/>
  <c r="B84" i="7"/>
  <c r="B87" i="7"/>
  <c r="B88" i="7" s="1"/>
  <c r="E90" i="7" s="1"/>
  <c r="AA23" i="8" l="1"/>
  <c r="L78" i="7"/>
  <c r="L43" i="7"/>
  <c r="L41" i="7"/>
  <c r="R59" i="7"/>
  <c r="L63" i="7"/>
  <c r="L27" i="7"/>
  <c r="R23" i="7"/>
  <c r="AA24" i="8" l="1"/>
  <c r="F42" i="7"/>
  <c r="L24" i="7"/>
  <c r="L60" i="7"/>
  <c r="R41" i="7"/>
  <c r="L45" i="7"/>
  <c r="AA25" i="8" l="1"/>
  <c r="L42" i="7"/>
  <c r="AA26" i="8" l="1"/>
  <c r="W61" i="1"/>
  <c r="AA27" i="8" l="1"/>
  <c r="F128" i="1"/>
  <c r="H129" i="1" s="1"/>
  <c r="I130" i="1" s="1"/>
  <c r="F123" i="1"/>
  <c r="F124" i="1" s="1"/>
  <c r="G118" i="1"/>
  <c r="B118" i="1"/>
  <c r="C118" i="1" s="1"/>
  <c r="I117" i="1"/>
  <c r="H117" i="1"/>
  <c r="B117" i="1"/>
  <c r="C117" i="1" s="1"/>
  <c r="I116" i="1"/>
  <c r="F116" i="1"/>
  <c r="D116" i="1" s="1"/>
  <c r="C116" i="1"/>
  <c r="B116" i="1"/>
  <c r="F115" i="1"/>
  <c r="B120" i="1" s="1"/>
  <c r="AA28" i="8" l="1"/>
  <c r="B123" i="1"/>
  <c r="B130" i="1" s="1"/>
  <c r="B131" i="1"/>
  <c r="D115" i="1"/>
  <c r="C119" i="1"/>
  <c r="B122" i="1"/>
  <c r="AA29" i="8" l="1"/>
  <c r="G115" i="1"/>
  <c r="G116" i="1"/>
  <c r="B128" i="1"/>
  <c r="B129" i="1" s="1"/>
  <c r="E131" i="1" s="1"/>
  <c r="B126" i="1"/>
  <c r="B125" i="1"/>
  <c r="AA30" i="8" l="1"/>
  <c r="H100" i="1"/>
  <c r="L100" i="1" s="1"/>
  <c r="H101" i="1"/>
  <c r="L101" i="1" s="1"/>
  <c r="AA31" i="8" l="1"/>
  <c r="L102" i="1"/>
  <c r="H102" i="1"/>
  <c r="H104" i="1" s="1"/>
  <c r="F105" i="1" s="1"/>
  <c r="B107" i="1"/>
  <c r="L104" i="1" s="1"/>
  <c r="AA32" i="8" l="1"/>
  <c r="W13" i="1"/>
  <c r="AA33" i="8" l="1"/>
  <c r="O20" i="4"/>
  <c r="O21" i="4" s="1"/>
  <c r="O22" i="4" s="1"/>
  <c r="O23" i="4" s="1"/>
  <c r="O24" i="4" s="1"/>
  <c r="O25" i="4" s="1"/>
  <c r="O26" i="4" s="1"/>
  <c r="O27" i="4" s="1"/>
  <c r="O28" i="4" s="1"/>
  <c r="O29" i="4" s="1"/>
  <c r="O30" i="4" s="1"/>
  <c r="O31" i="4" s="1"/>
  <c r="O32" i="4" s="1"/>
  <c r="O33" i="4" s="1"/>
  <c r="O34" i="4" s="1"/>
  <c r="O35" i="4" s="1"/>
  <c r="O36" i="4" s="1"/>
  <c r="O37" i="4" s="1"/>
  <c r="O38" i="4" s="1"/>
  <c r="O39" i="4" s="1"/>
  <c r="O40" i="4" s="1"/>
  <c r="O41" i="4" s="1"/>
  <c r="O42" i="4" s="1"/>
  <c r="O43" i="4" s="1"/>
  <c r="O44" i="4" s="1"/>
  <c r="O45" i="4" s="1"/>
  <c r="O46" i="4" s="1"/>
  <c r="O47" i="4" s="1"/>
  <c r="O48" i="4" s="1"/>
  <c r="O49" i="4" s="1"/>
  <c r="O50" i="4" s="1"/>
  <c r="O51" i="4" s="1"/>
  <c r="O52" i="4" s="1"/>
  <c r="O53" i="4" s="1"/>
  <c r="O54" i="4" s="1"/>
  <c r="O55" i="4" s="1"/>
  <c r="O56" i="4" s="1"/>
  <c r="O57" i="4" s="1"/>
  <c r="O58" i="4" s="1"/>
  <c r="O59" i="4" s="1"/>
  <c r="O60" i="4" s="1"/>
  <c r="O61" i="4" s="1"/>
  <c r="O62" i="4" s="1"/>
  <c r="O63" i="4" s="1"/>
  <c r="O64" i="4" s="1"/>
  <c r="O65" i="4" s="1"/>
  <c r="O66" i="4" s="1"/>
  <c r="O67" i="4" s="1"/>
  <c r="O68" i="4" s="1"/>
  <c r="O69" i="4" s="1"/>
  <c r="O70" i="4" s="1"/>
  <c r="O71" i="4" s="1"/>
  <c r="O72" i="4" s="1"/>
  <c r="O73" i="4" s="1"/>
  <c r="O74" i="4" s="1"/>
  <c r="O75" i="4" s="1"/>
  <c r="O76" i="4" s="1"/>
  <c r="O77" i="4" s="1"/>
  <c r="O78" i="4" s="1"/>
  <c r="O79" i="4" s="1"/>
  <c r="O80" i="4" s="1"/>
  <c r="O81" i="4" s="1"/>
  <c r="O82" i="4" s="1"/>
  <c r="O83" i="4" s="1"/>
  <c r="O84" i="4" s="1"/>
  <c r="O85" i="4" s="1"/>
  <c r="O86" i="4" s="1"/>
  <c r="O87" i="4" s="1"/>
  <c r="O88" i="4" s="1"/>
  <c r="O89" i="4" s="1"/>
  <c r="O90" i="4" s="1"/>
  <c r="O91" i="4" s="1"/>
  <c r="O92" i="4" s="1"/>
  <c r="O93" i="4" s="1"/>
  <c r="O94" i="4" s="1"/>
  <c r="O95" i="4" s="1"/>
  <c r="O96" i="4" s="1"/>
  <c r="O97" i="4" s="1"/>
  <c r="O98" i="4" s="1"/>
  <c r="O99" i="4" s="1"/>
  <c r="O100" i="4" s="1"/>
  <c r="O101" i="4" s="1"/>
  <c r="O102" i="4" s="1"/>
  <c r="O103" i="4" s="1"/>
  <c r="O104" i="4" s="1"/>
  <c r="O105" i="4" s="1"/>
  <c r="O106" i="4" s="1"/>
  <c r="O107" i="4" s="1"/>
  <c r="O108" i="4" s="1"/>
  <c r="O109" i="4" s="1"/>
  <c r="O110" i="4" s="1"/>
  <c r="O111" i="4" s="1"/>
  <c r="O112" i="4" s="1"/>
  <c r="O113" i="4" s="1"/>
  <c r="O114" i="4" s="1"/>
  <c r="O115" i="4" s="1"/>
  <c r="O116" i="4" s="1"/>
  <c r="O117" i="4" s="1"/>
  <c r="O118" i="4" s="1"/>
  <c r="O119" i="4" s="1"/>
  <c r="O120" i="4" s="1"/>
  <c r="O121" i="4" s="1"/>
  <c r="O122" i="4" s="1"/>
  <c r="O123" i="4" s="1"/>
  <c r="O124" i="4" s="1"/>
  <c r="O125" i="4" s="1"/>
  <c r="O126" i="4" s="1"/>
  <c r="O127" i="4" s="1"/>
  <c r="O128" i="4" s="1"/>
  <c r="O129" i="4" s="1"/>
  <c r="O130" i="4" s="1"/>
  <c r="O131" i="4" s="1"/>
  <c r="O132" i="4" s="1"/>
  <c r="O133" i="4" s="1"/>
  <c r="O134" i="4" s="1"/>
  <c r="O135" i="4" s="1"/>
  <c r="O136" i="4" s="1"/>
  <c r="O137" i="4" s="1"/>
  <c r="O138" i="4" s="1"/>
  <c r="O139" i="4" s="1"/>
  <c r="O140" i="4" s="1"/>
  <c r="O141" i="4" s="1"/>
  <c r="O142" i="4" s="1"/>
  <c r="O143" i="4" s="1"/>
  <c r="O144" i="4" s="1"/>
  <c r="O145" i="4" s="1"/>
  <c r="O146" i="4" s="1"/>
  <c r="O147" i="4" s="1"/>
  <c r="O148" i="4" s="1"/>
  <c r="O149" i="4" s="1"/>
  <c r="O150" i="4" s="1"/>
  <c r="O151" i="4" s="1"/>
  <c r="O152" i="4" s="1"/>
  <c r="O153" i="4" s="1"/>
  <c r="O154" i="4" s="1"/>
  <c r="O155" i="4" s="1"/>
  <c r="O156" i="4" s="1"/>
  <c r="O157" i="4" s="1"/>
  <c r="O158" i="4" s="1"/>
  <c r="O159" i="4" s="1"/>
  <c r="O160" i="4" s="1"/>
  <c r="O161" i="4" s="1"/>
  <c r="O162" i="4" s="1"/>
  <c r="O163" i="4" s="1"/>
  <c r="O164" i="4" s="1"/>
  <c r="O165" i="4" s="1"/>
  <c r="O166" i="4" s="1"/>
  <c r="O167" i="4" s="1"/>
  <c r="O168" i="4" s="1"/>
  <c r="O169" i="4" s="1"/>
  <c r="O170" i="4" s="1"/>
  <c r="O171" i="4" s="1"/>
  <c r="O172" i="4" s="1"/>
  <c r="O173" i="4" s="1"/>
  <c r="O174" i="4" s="1"/>
  <c r="O175" i="4" s="1"/>
  <c r="O176" i="4" s="1"/>
  <c r="O177" i="4" s="1"/>
  <c r="O178" i="4" s="1"/>
  <c r="O179" i="4" s="1"/>
  <c r="O180" i="4" s="1"/>
  <c r="O181" i="4" s="1"/>
  <c r="O182" i="4" s="1"/>
  <c r="O183" i="4" s="1"/>
  <c r="O184" i="4" s="1"/>
  <c r="O185" i="4" s="1"/>
  <c r="O186" i="4" s="1"/>
  <c r="O187" i="4" s="1"/>
  <c r="O188" i="4" s="1"/>
  <c r="O189" i="4" s="1"/>
  <c r="O190" i="4" s="1"/>
  <c r="O191" i="4" s="1"/>
  <c r="O192" i="4" s="1"/>
  <c r="O193" i="4" s="1"/>
  <c r="O194" i="4" s="1"/>
  <c r="O195" i="4" s="1"/>
  <c r="O196" i="4" s="1"/>
  <c r="O197" i="4" s="1"/>
  <c r="O198" i="4" s="1"/>
  <c r="O199" i="4" s="1"/>
  <c r="O200" i="4" s="1"/>
  <c r="O201" i="4" s="1"/>
  <c r="O202" i="4" s="1"/>
  <c r="O203" i="4" s="1"/>
  <c r="O204" i="4" s="1"/>
  <c r="O205" i="4" s="1"/>
  <c r="O206" i="4" s="1"/>
  <c r="O207" i="4" s="1"/>
  <c r="O208" i="4" s="1"/>
  <c r="O209" i="4" s="1"/>
  <c r="O210" i="4" s="1"/>
  <c r="O211" i="4" s="1"/>
  <c r="O212" i="4" s="1"/>
  <c r="O213" i="4" s="1"/>
  <c r="O214" i="4" s="1"/>
  <c r="O215" i="4" s="1"/>
  <c r="O216" i="4" s="1"/>
  <c r="O217" i="4" s="1"/>
  <c r="O218" i="4" s="1"/>
  <c r="O219" i="4" s="1"/>
  <c r="O220" i="4" s="1"/>
  <c r="O221" i="4" s="1"/>
  <c r="O222" i="4" s="1"/>
  <c r="O223" i="4" s="1"/>
  <c r="O224" i="4" s="1"/>
  <c r="O225" i="4" s="1"/>
  <c r="O226" i="4" s="1"/>
  <c r="O227" i="4" s="1"/>
  <c r="O228" i="4" s="1"/>
  <c r="O229" i="4" s="1"/>
  <c r="O230" i="4" s="1"/>
  <c r="O231" i="4" s="1"/>
  <c r="O232" i="4" s="1"/>
  <c r="O233" i="4" s="1"/>
  <c r="O234" i="4" s="1"/>
  <c r="O235" i="4" s="1"/>
  <c r="O236" i="4" s="1"/>
  <c r="O237" i="4" s="1"/>
  <c r="O238" i="4" s="1"/>
  <c r="O239" i="4" s="1"/>
  <c r="O240" i="4" s="1"/>
  <c r="O241" i="4" s="1"/>
  <c r="O242" i="4" s="1"/>
  <c r="O243" i="4" s="1"/>
  <c r="O244" i="4" s="1"/>
  <c r="O245" i="4" s="1"/>
  <c r="O246" i="4" s="1"/>
  <c r="O247" i="4" s="1"/>
  <c r="O248" i="4" s="1"/>
  <c r="O249" i="4" s="1"/>
  <c r="O250" i="4" s="1"/>
  <c r="O251" i="4" s="1"/>
  <c r="O252" i="4" s="1"/>
  <c r="O253" i="4" s="1"/>
  <c r="O254" i="4" s="1"/>
  <c r="O255" i="4" s="1"/>
  <c r="O256" i="4" s="1"/>
  <c r="O257" i="4" s="1"/>
  <c r="O258" i="4" s="1"/>
  <c r="O259" i="4" s="1"/>
  <c r="O260" i="4" s="1"/>
  <c r="O261" i="4" s="1"/>
  <c r="O262" i="4" s="1"/>
  <c r="O263" i="4" s="1"/>
  <c r="O264" i="4" s="1"/>
  <c r="O265" i="4" s="1"/>
  <c r="O266" i="4" s="1"/>
  <c r="O267" i="4" s="1"/>
  <c r="O268" i="4" s="1"/>
  <c r="O269" i="4" s="1"/>
  <c r="O270" i="4" s="1"/>
  <c r="O271" i="4" s="1"/>
  <c r="O272" i="4" s="1"/>
  <c r="O273" i="4" s="1"/>
  <c r="O274" i="4" s="1"/>
  <c r="O275" i="4" s="1"/>
  <c r="O276" i="4" s="1"/>
  <c r="O277" i="4" s="1"/>
  <c r="O278" i="4" s="1"/>
  <c r="O279" i="4" s="1"/>
  <c r="O280" i="4" s="1"/>
  <c r="O281" i="4" s="1"/>
  <c r="O282" i="4" s="1"/>
  <c r="O283" i="4" s="1"/>
  <c r="O284" i="4" s="1"/>
  <c r="O285" i="4" s="1"/>
  <c r="O286" i="4" s="1"/>
  <c r="O287" i="4" s="1"/>
  <c r="O288" i="4" s="1"/>
  <c r="O289" i="4" s="1"/>
  <c r="O290" i="4" s="1"/>
  <c r="O291" i="4" s="1"/>
  <c r="O292" i="4" s="1"/>
  <c r="O293" i="4" s="1"/>
  <c r="O294" i="4" s="1"/>
  <c r="O295" i="4" s="1"/>
  <c r="O296" i="4" s="1"/>
  <c r="O297" i="4" s="1"/>
  <c r="O298" i="4" s="1"/>
  <c r="O299" i="4" s="1"/>
  <c r="O300" i="4" s="1"/>
  <c r="O301" i="4" s="1"/>
  <c r="O302" i="4" s="1"/>
  <c r="O303" i="4" s="1"/>
  <c r="O304" i="4" s="1"/>
  <c r="O305" i="4" s="1"/>
  <c r="O306" i="4" s="1"/>
  <c r="O307" i="4" s="1"/>
  <c r="O308" i="4" s="1"/>
  <c r="O309" i="4" s="1"/>
  <c r="O310" i="4" s="1"/>
  <c r="O311" i="4" s="1"/>
  <c r="O312" i="4" s="1"/>
  <c r="O313" i="4" s="1"/>
  <c r="O314" i="4" s="1"/>
  <c r="O315" i="4" s="1"/>
  <c r="O316" i="4" s="1"/>
  <c r="O317" i="4" s="1"/>
  <c r="O318" i="4" s="1"/>
  <c r="O319" i="4" s="1"/>
  <c r="O320" i="4" s="1"/>
  <c r="O321" i="4" s="1"/>
  <c r="O322" i="4" s="1"/>
  <c r="O323" i="4" s="1"/>
  <c r="O324" i="4" s="1"/>
  <c r="O325" i="4" s="1"/>
  <c r="O326" i="4" s="1"/>
  <c r="O327" i="4" s="1"/>
  <c r="O328" i="4" s="1"/>
  <c r="O329" i="4" s="1"/>
  <c r="O330" i="4" s="1"/>
  <c r="O331" i="4" s="1"/>
  <c r="O332" i="4" s="1"/>
  <c r="O333" i="4" s="1"/>
  <c r="O334" i="4" s="1"/>
  <c r="O335" i="4" s="1"/>
  <c r="O336" i="4" s="1"/>
  <c r="O337" i="4" s="1"/>
  <c r="O338" i="4" s="1"/>
  <c r="O339" i="4" s="1"/>
  <c r="O340" i="4" s="1"/>
  <c r="O341" i="4" s="1"/>
  <c r="O342" i="4" s="1"/>
  <c r="O343" i="4" s="1"/>
  <c r="O344" i="4" s="1"/>
  <c r="O345" i="4" s="1"/>
  <c r="O346" i="4" s="1"/>
  <c r="O347" i="4" s="1"/>
  <c r="O348" i="4" s="1"/>
  <c r="O349" i="4" s="1"/>
  <c r="O350" i="4" s="1"/>
  <c r="O351" i="4" s="1"/>
  <c r="O352" i="4" s="1"/>
  <c r="O353" i="4" s="1"/>
  <c r="O354" i="4" s="1"/>
  <c r="O355" i="4" s="1"/>
  <c r="O356" i="4" s="1"/>
  <c r="O357" i="4" s="1"/>
  <c r="O358" i="4" s="1"/>
  <c r="O359" i="4" s="1"/>
  <c r="O360" i="4" s="1"/>
  <c r="O361" i="4" s="1"/>
  <c r="O362" i="4" s="1"/>
  <c r="O363" i="4" s="1"/>
  <c r="O364" i="4" s="1"/>
  <c r="N14" i="4"/>
  <c r="AA34" i="8" l="1"/>
  <c r="B76" i="1"/>
  <c r="AA35" i="8" l="1"/>
  <c r="I14" i="6"/>
  <c r="I16" i="6" s="1"/>
  <c r="E17" i="6"/>
  <c r="G19" i="6"/>
  <c r="G19" i="5"/>
  <c r="E10" i="5"/>
  <c r="O34" i="6"/>
  <c r="O20" i="6"/>
  <c r="O21" i="6"/>
  <c r="O22" i="6"/>
  <c r="O23" i="6"/>
  <c r="O24" i="6"/>
  <c r="O25" i="6"/>
  <c r="O26" i="6"/>
  <c r="O27" i="6"/>
  <c r="O28" i="6"/>
  <c r="O29" i="6"/>
  <c r="O30" i="6"/>
  <c r="O31" i="6"/>
  <c r="O32" i="6"/>
  <c r="O33" i="6"/>
  <c r="O19" i="6"/>
  <c r="N518" i="6"/>
  <c r="G518" i="6"/>
  <c r="L518" i="6"/>
  <c r="K518" i="6"/>
  <c r="J518" i="6"/>
  <c r="I518" i="6"/>
  <c r="H518" i="6"/>
  <c r="F518" i="6"/>
  <c r="D509" i="6"/>
  <c r="D510" i="6"/>
  <c r="D511" i="6"/>
  <c r="D512" i="6"/>
  <c r="D513" i="6"/>
  <c r="D514" i="6"/>
  <c r="D515" i="6"/>
  <c r="D516" i="6"/>
  <c r="D517" i="6"/>
  <c r="D518" i="6"/>
  <c r="E518" i="6"/>
  <c r="C5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N517" i="6"/>
  <c r="G517" i="6"/>
  <c r="L517" i="6"/>
  <c r="K517" i="6"/>
  <c r="J517" i="6"/>
  <c r="I517" i="6"/>
  <c r="H517" i="6"/>
  <c r="F517" i="6"/>
  <c r="C517" i="6"/>
  <c r="N516" i="6"/>
  <c r="G516" i="6"/>
  <c r="L516" i="6"/>
  <c r="K516" i="6"/>
  <c r="J516" i="6"/>
  <c r="I516" i="6"/>
  <c r="H516" i="6"/>
  <c r="F516" i="6"/>
  <c r="C516" i="6"/>
  <c r="N515" i="6"/>
  <c r="G515" i="6"/>
  <c r="L515" i="6"/>
  <c r="K515" i="6"/>
  <c r="J515" i="6"/>
  <c r="I515" i="6"/>
  <c r="H515" i="6"/>
  <c r="F515" i="6"/>
  <c r="C515" i="6"/>
  <c r="N514" i="6"/>
  <c r="G514" i="6"/>
  <c r="L514" i="6"/>
  <c r="K514" i="6"/>
  <c r="J514" i="6"/>
  <c r="I514" i="6"/>
  <c r="H514" i="6"/>
  <c r="F514" i="6"/>
  <c r="C514" i="6"/>
  <c r="N513" i="6"/>
  <c r="G513" i="6"/>
  <c r="L513" i="6"/>
  <c r="K513" i="6"/>
  <c r="J513" i="6"/>
  <c r="I513" i="6"/>
  <c r="H513" i="6"/>
  <c r="F513" i="6"/>
  <c r="C513" i="6"/>
  <c r="N512" i="6"/>
  <c r="G512" i="6"/>
  <c r="L512" i="6"/>
  <c r="K512" i="6"/>
  <c r="J512" i="6"/>
  <c r="I512" i="6"/>
  <c r="H512" i="6"/>
  <c r="F512" i="6"/>
  <c r="C512" i="6"/>
  <c r="N511" i="6"/>
  <c r="G511" i="6"/>
  <c r="L511" i="6"/>
  <c r="K511" i="6"/>
  <c r="J511" i="6"/>
  <c r="I511" i="6"/>
  <c r="H511" i="6"/>
  <c r="F511" i="6"/>
  <c r="C511" i="6"/>
  <c r="N510" i="6"/>
  <c r="G510" i="6"/>
  <c r="L510" i="6"/>
  <c r="K510" i="6"/>
  <c r="J510" i="6"/>
  <c r="I510" i="6"/>
  <c r="H510" i="6"/>
  <c r="F510" i="6"/>
  <c r="C510" i="6"/>
  <c r="N509" i="6"/>
  <c r="G509" i="6"/>
  <c r="L509" i="6"/>
  <c r="K509" i="6"/>
  <c r="J509" i="6"/>
  <c r="I509" i="6"/>
  <c r="H509" i="6"/>
  <c r="F509" i="6"/>
  <c r="C509" i="6"/>
  <c r="N508" i="6"/>
  <c r="G508" i="6"/>
  <c r="L508" i="6"/>
  <c r="K508" i="6"/>
  <c r="J508" i="6"/>
  <c r="I508" i="6"/>
  <c r="H508" i="6"/>
  <c r="F508" i="6"/>
  <c r="D499" i="6"/>
  <c r="D500" i="6"/>
  <c r="D501" i="6"/>
  <c r="D502" i="6"/>
  <c r="D503" i="6"/>
  <c r="D504" i="6"/>
  <c r="D505" i="6"/>
  <c r="D506" i="6"/>
  <c r="D507" i="6"/>
  <c r="D508" i="6"/>
  <c r="E508" i="6"/>
  <c r="C508" i="6"/>
  <c r="N507" i="6"/>
  <c r="G507" i="6"/>
  <c r="L507" i="6"/>
  <c r="K507" i="6"/>
  <c r="J507" i="6"/>
  <c r="I507" i="6"/>
  <c r="H507" i="6"/>
  <c r="F507" i="6"/>
  <c r="C507" i="6"/>
  <c r="N506" i="6"/>
  <c r="G506" i="6"/>
  <c r="L506" i="6"/>
  <c r="K506" i="6"/>
  <c r="J506" i="6"/>
  <c r="I506" i="6"/>
  <c r="H506" i="6"/>
  <c r="F506" i="6"/>
  <c r="C506" i="6"/>
  <c r="N505" i="6"/>
  <c r="G505" i="6"/>
  <c r="L505" i="6"/>
  <c r="K505" i="6"/>
  <c r="J505" i="6"/>
  <c r="I505" i="6"/>
  <c r="H505" i="6"/>
  <c r="F505" i="6"/>
  <c r="C505" i="6"/>
  <c r="N504" i="6"/>
  <c r="G504" i="6"/>
  <c r="L504" i="6"/>
  <c r="K504" i="6"/>
  <c r="J504" i="6"/>
  <c r="I504" i="6"/>
  <c r="H504" i="6"/>
  <c r="F504" i="6"/>
  <c r="C504" i="6"/>
  <c r="N503" i="6"/>
  <c r="G503" i="6"/>
  <c r="L503" i="6"/>
  <c r="K503" i="6"/>
  <c r="J503" i="6"/>
  <c r="I503" i="6"/>
  <c r="H503" i="6"/>
  <c r="F503" i="6"/>
  <c r="C503" i="6"/>
  <c r="N502" i="6"/>
  <c r="G502" i="6"/>
  <c r="L502" i="6"/>
  <c r="K502" i="6"/>
  <c r="J502" i="6"/>
  <c r="I502" i="6"/>
  <c r="H502" i="6"/>
  <c r="F502" i="6"/>
  <c r="C502" i="6"/>
  <c r="N501" i="6"/>
  <c r="G501" i="6"/>
  <c r="L501" i="6"/>
  <c r="K501" i="6"/>
  <c r="J501" i="6"/>
  <c r="I501" i="6"/>
  <c r="H501" i="6"/>
  <c r="F501" i="6"/>
  <c r="C501" i="6"/>
  <c r="N500" i="6"/>
  <c r="G500" i="6"/>
  <c r="L500" i="6"/>
  <c r="K500" i="6"/>
  <c r="J500" i="6"/>
  <c r="I500" i="6"/>
  <c r="H500" i="6"/>
  <c r="F500" i="6"/>
  <c r="C500" i="6"/>
  <c r="N499" i="6"/>
  <c r="G499" i="6"/>
  <c r="L499" i="6"/>
  <c r="K499" i="6"/>
  <c r="J499" i="6"/>
  <c r="I499" i="6"/>
  <c r="H499" i="6"/>
  <c r="F499" i="6"/>
  <c r="C499" i="6"/>
  <c r="N498" i="6"/>
  <c r="G498" i="6"/>
  <c r="L498" i="6"/>
  <c r="K498" i="6"/>
  <c r="J498" i="6"/>
  <c r="I498" i="6"/>
  <c r="H498" i="6"/>
  <c r="F498" i="6"/>
  <c r="D489" i="6"/>
  <c r="D490" i="6"/>
  <c r="D491" i="6"/>
  <c r="D492" i="6"/>
  <c r="D493" i="6"/>
  <c r="D494" i="6"/>
  <c r="D495" i="6"/>
  <c r="D496" i="6"/>
  <c r="D497" i="6"/>
  <c r="D498" i="6"/>
  <c r="E498" i="6"/>
  <c r="C498" i="6"/>
  <c r="N497" i="6"/>
  <c r="G497" i="6"/>
  <c r="L497" i="6"/>
  <c r="K497" i="6"/>
  <c r="J497" i="6"/>
  <c r="I497" i="6"/>
  <c r="H497" i="6"/>
  <c r="F497" i="6"/>
  <c r="C497" i="6"/>
  <c r="N496" i="6"/>
  <c r="G496" i="6"/>
  <c r="L496" i="6"/>
  <c r="K496" i="6"/>
  <c r="J496" i="6"/>
  <c r="I496" i="6"/>
  <c r="H496" i="6"/>
  <c r="F496" i="6"/>
  <c r="C496" i="6"/>
  <c r="N495" i="6"/>
  <c r="G495" i="6"/>
  <c r="L495" i="6"/>
  <c r="K495" i="6"/>
  <c r="J495" i="6"/>
  <c r="I495" i="6"/>
  <c r="H495" i="6"/>
  <c r="F495" i="6"/>
  <c r="C495" i="6"/>
  <c r="N494" i="6"/>
  <c r="G494" i="6"/>
  <c r="L494" i="6"/>
  <c r="K494" i="6"/>
  <c r="J494" i="6"/>
  <c r="I494" i="6"/>
  <c r="H494" i="6"/>
  <c r="F494" i="6"/>
  <c r="C494" i="6"/>
  <c r="N493" i="6"/>
  <c r="G493" i="6"/>
  <c r="L493" i="6"/>
  <c r="K493" i="6"/>
  <c r="J493" i="6"/>
  <c r="I493" i="6"/>
  <c r="H493" i="6"/>
  <c r="F493" i="6"/>
  <c r="C493" i="6"/>
  <c r="N492" i="6"/>
  <c r="G492" i="6"/>
  <c r="L492" i="6"/>
  <c r="K492" i="6"/>
  <c r="J492" i="6"/>
  <c r="I492" i="6"/>
  <c r="H492" i="6"/>
  <c r="F492" i="6"/>
  <c r="C492" i="6"/>
  <c r="N491" i="6"/>
  <c r="G491" i="6"/>
  <c r="L491" i="6"/>
  <c r="K491" i="6"/>
  <c r="J491" i="6"/>
  <c r="I491" i="6"/>
  <c r="H491" i="6"/>
  <c r="F491" i="6"/>
  <c r="C491" i="6"/>
  <c r="N490" i="6"/>
  <c r="G490" i="6"/>
  <c r="L490" i="6"/>
  <c r="K490" i="6"/>
  <c r="J490" i="6"/>
  <c r="I490" i="6"/>
  <c r="H490" i="6"/>
  <c r="F490" i="6"/>
  <c r="C490" i="6"/>
  <c r="N489" i="6"/>
  <c r="G489" i="6"/>
  <c r="L489" i="6"/>
  <c r="K489" i="6"/>
  <c r="J489" i="6"/>
  <c r="I489" i="6"/>
  <c r="H489" i="6"/>
  <c r="F489" i="6"/>
  <c r="C489" i="6"/>
  <c r="N488" i="6"/>
  <c r="G488" i="6"/>
  <c r="L488" i="6"/>
  <c r="K488" i="6"/>
  <c r="J488" i="6"/>
  <c r="I488" i="6"/>
  <c r="H488" i="6"/>
  <c r="F488" i="6"/>
  <c r="D479" i="6"/>
  <c r="D480" i="6"/>
  <c r="D481" i="6"/>
  <c r="D482" i="6"/>
  <c r="D483" i="6"/>
  <c r="D484" i="6"/>
  <c r="D485" i="6"/>
  <c r="D486" i="6"/>
  <c r="D487" i="6"/>
  <c r="D488" i="6"/>
  <c r="E488" i="6"/>
  <c r="C488" i="6"/>
  <c r="N487" i="6"/>
  <c r="G487" i="6"/>
  <c r="L487" i="6"/>
  <c r="K487" i="6"/>
  <c r="J487" i="6"/>
  <c r="I487" i="6"/>
  <c r="H487" i="6"/>
  <c r="F487" i="6"/>
  <c r="C487" i="6"/>
  <c r="N486" i="6"/>
  <c r="G486" i="6"/>
  <c r="L486" i="6"/>
  <c r="K486" i="6"/>
  <c r="J486" i="6"/>
  <c r="I486" i="6"/>
  <c r="H486" i="6"/>
  <c r="F486" i="6"/>
  <c r="C486" i="6"/>
  <c r="N485" i="6"/>
  <c r="G485" i="6"/>
  <c r="L485" i="6"/>
  <c r="K485" i="6"/>
  <c r="J485" i="6"/>
  <c r="I485" i="6"/>
  <c r="H485" i="6"/>
  <c r="F485" i="6"/>
  <c r="C485" i="6"/>
  <c r="N484" i="6"/>
  <c r="G484" i="6"/>
  <c r="L484" i="6"/>
  <c r="K484" i="6"/>
  <c r="J484" i="6"/>
  <c r="I484" i="6"/>
  <c r="H484" i="6"/>
  <c r="F484" i="6"/>
  <c r="C484" i="6"/>
  <c r="N483" i="6"/>
  <c r="G483" i="6"/>
  <c r="L483" i="6"/>
  <c r="K483" i="6"/>
  <c r="J483" i="6"/>
  <c r="I483" i="6"/>
  <c r="H483" i="6"/>
  <c r="F483" i="6"/>
  <c r="C483" i="6"/>
  <c r="N482" i="6"/>
  <c r="G482" i="6"/>
  <c r="L482" i="6"/>
  <c r="K482" i="6"/>
  <c r="J482" i="6"/>
  <c r="I482" i="6"/>
  <c r="H482" i="6"/>
  <c r="F482" i="6"/>
  <c r="C482" i="6"/>
  <c r="N481" i="6"/>
  <c r="G481" i="6"/>
  <c r="L481" i="6"/>
  <c r="K481" i="6"/>
  <c r="J481" i="6"/>
  <c r="I481" i="6"/>
  <c r="H481" i="6"/>
  <c r="F481" i="6"/>
  <c r="C481" i="6"/>
  <c r="N480" i="6"/>
  <c r="G480" i="6"/>
  <c r="L480" i="6"/>
  <c r="K480" i="6"/>
  <c r="J480" i="6"/>
  <c r="I480" i="6"/>
  <c r="H480" i="6"/>
  <c r="F480" i="6"/>
  <c r="C480" i="6"/>
  <c r="N479" i="6"/>
  <c r="G479" i="6"/>
  <c r="L479" i="6"/>
  <c r="K479" i="6"/>
  <c r="J479" i="6"/>
  <c r="I479" i="6"/>
  <c r="H479" i="6"/>
  <c r="F479" i="6"/>
  <c r="C479" i="6"/>
  <c r="N478" i="6"/>
  <c r="G478" i="6"/>
  <c r="L478" i="6"/>
  <c r="K478" i="6"/>
  <c r="J478" i="6"/>
  <c r="I478" i="6"/>
  <c r="H478" i="6"/>
  <c r="F478" i="6"/>
  <c r="D469" i="6"/>
  <c r="D470" i="6"/>
  <c r="D471" i="6"/>
  <c r="D472" i="6"/>
  <c r="D473" i="6"/>
  <c r="D474" i="6"/>
  <c r="D475" i="6"/>
  <c r="D476" i="6"/>
  <c r="D477" i="6"/>
  <c r="D478" i="6"/>
  <c r="E478" i="6"/>
  <c r="C478" i="6"/>
  <c r="N477" i="6"/>
  <c r="G477" i="6"/>
  <c r="L477" i="6"/>
  <c r="K477" i="6"/>
  <c r="J477" i="6"/>
  <c r="I477" i="6"/>
  <c r="H477" i="6"/>
  <c r="F477" i="6"/>
  <c r="C477" i="6"/>
  <c r="N476" i="6"/>
  <c r="G476" i="6"/>
  <c r="L476" i="6"/>
  <c r="K476" i="6"/>
  <c r="J476" i="6"/>
  <c r="I476" i="6"/>
  <c r="H476" i="6"/>
  <c r="F476" i="6"/>
  <c r="C476" i="6"/>
  <c r="N475" i="6"/>
  <c r="G475" i="6"/>
  <c r="L475" i="6"/>
  <c r="K475" i="6"/>
  <c r="J475" i="6"/>
  <c r="I475" i="6"/>
  <c r="H475" i="6"/>
  <c r="F475" i="6"/>
  <c r="C475" i="6"/>
  <c r="N474" i="6"/>
  <c r="G474" i="6"/>
  <c r="L474" i="6"/>
  <c r="K474" i="6"/>
  <c r="J474" i="6"/>
  <c r="I474" i="6"/>
  <c r="H474" i="6"/>
  <c r="F474" i="6"/>
  <c r="C474" i="6"/>
  <c r="N473" i="6"/>
  <c r="G473" i="6"/>
  <c r="L473" i="6"/>
  <c r="K473" i="6"/>
  <c r="J473" i="6"/>
  <c r="I473" i="6"/>
  <c r="H473" i="6"/>
  <c r="F473" i="6"/>
  <c r="C473" i="6"/>
  <c r="N472" i="6"/>
  <c r="G472" i="6"/>
  <c r="L472" i="6"/>
  <c r="K472" i="6"/>
  <c r="J472" i="6"/>
  <c r="I472" i="6"/>
  <c r="H472" i="6"/>
  <c r="F472" i="6"/>
  <c r="C472" i="6"/>
  <c r="N471" i="6"/>
  <c r="G471" i="6"/>
  <c r="L471" i="6"/>
  <c r="K471" i="6"/>
  <c r="J471" i="6"/>
  <c r="I471" i="6"/>
  <c r="H471" i="6"/>
  <c r="F471" i="6"/>
  <c r="C471" i="6"/>
  <c r="N470" i="6"/>
  <c r="G470" i="6"/>
  <c r="L470" i="6"/>
  <c r="K470" i="6"/>
  <c r="J470" i="6"/>
  <c r="I470" i="6"/>
  <c r="H470" i="6"/>
  <c r="F470" i="6"/>
  <c r="C470" i="6"/>
  <c r="N469" i="6"/>
  <c r="G469" i="6"/>
  <c r="L469" i="6"/>
  <c r="K469" i="6"/>
  <c r="J469" i="6"/>
  <c r="I469" i="6"/>
  <c r="H469" i="6"/>
  <c r="F469" i="6"/>
  <c r="C469" i="6"/>
  <c r="N468" i="6"/>
  <c r="G468" i="6"/>
  <c r="L468" i="6"/>
  <c r="K468" i="6"/>
  <c r="J468" i="6"/>
  <c r="I468" i="6"/>
  <c r="H468" i="6"/>
  <c r="F468" i="6"/>
  <c r="D459" i="6"/>
  <c r="D460" i="6"/>
  <c r="D461" i="6"/>
  <c r="D462" i="6"/>
  <c r="D463" i="6"/>
  <c r="D464" i="6"/>
  <c r="D465" i="6"/>
  <c r="D466" i="6"/>
  <c r="D467" i="6"/>
  <c r="D468" i="6"/>
  <c r="E468" i="6"/>
  <c r="C468" i="6"/>
  <c r="N467" i="6"/>
  <c r="G467" i="6"/>
  <c r="L467" i="6"/>
  <c r="K467" i="6"/>
  <c r="J467" i="6"/>
  <c r="I467" i="6"/>
  <c r="H467" i="6"/>
  <c r="F467" i="6"/>
  <c r="C467" i="6"/>
  <c r="N466" i="6"/>
  <c r="G466" i="6"/>
  <c r="L466" i="6"/>
  <c r="K466" i="6"/>
  <c r="J466" i="6"/>
  <c r="I466" i="6"/>
  <c r="H466" i="6"/>
  <c r="F466" i="6"/>
  <c r="C466" i="6"/>
  <c r="N465" i="6"/>
  <c r="G465" i="6"/>
  <c r="L465" i="6"/>
  <c r="K465" i="6"/>
  <c r="J465" i="6"/>
  <c r="I465" i="6"/>
  <c r="H465" i="6"/>
  <c r="F465" i="6"/>
  <c r="C465" i="6"/>
  <c r="N464" i="6"/>
  <c r="G464" i="6"/>
  <c r="L464" i="6"/>
  <c r="K464" i="6"/>
  <c r="J464" i="6"/>
  <c r="I464" i="6"/>
  <c r="H464" i="6"/>
  <c r="F464" i="6"/>
  <c r="C464" i="6"/>
  <c r="N463" i="6"/>
  <c r="G463" i="6"/>
  <c r="L463" i="6"/>
  <c r="K463" i="6"/>
  <c r="J463" i="6"/>
  <c r="I463" i="6"/>
  <c r="H463" i="6"/>
  <c r="F463" i="6"/>
  <c r="C463" i="6"/>
  <c r="N462" i="6"/>
  <c r="G462" i="6"/>
  <c r="L462" i="6"/>
  <c r="K462" i="6"/>
  <c r="J462" i="6"/>
  <c r="I462" i="6"/>
  <c r="H462" i="6"/>
  <c r="F462" i="6"/>
  <c r="C462" i="6"/>
  <c r="N461" i="6"/>
  <c r="G461" i="6"/>
  <c r="L461" i="6"/>
  <c r="K461" i="6"/>
  <c r="J461" i="6"/>
  <c r="I461" i="6"/>
  <c r="H461" i="6"/>
  <c r="F461" i="6"/>
  <c r="C461" i="6"/>
  <c r="N460" i="6"/>
  <c r="G460" i="6"/>
  <c r="L460" i="6"/>
  <c r="K460" i="6"/>
  <c r="J460" i="6"/>
  <c r="I460" i="6"/>
  <c r="H460" i="6"/>
  <c r="F460" i="6"/>
  <c r="C460" i="6"/>
  <c r="N459" i="6"/>
  <c r="G459" i="6"/>
  <c r="L459" i="6"/>
  <c r="K459" i="6"/>
  <c r="J459" i="6"/>
  <c r="I459" i="6"/>
  <c r="H459" i="6"/>
  <c r="F459" i="6"/>
  <c r="C459" i="6"/>
  <c r="N458" i="6"/>
  <c r="G458" i="6"/>
  <c r="L458" i="6"/>
  <c r="K458" i="6"/>
  <c r="J458" i="6"/>
  <c r="I458" i="6"/>
  <c r="H458" i="6"/>
  <c r="F458" i="6"/>
  <c r="D449" i="6"/>
  <c r="D450" i="6"/>
  <c r="D451" i="6"/>
  <c r="D452" i="6"/>
  <c r="D453" i="6"/>
  <c r="D454" i="6"/>
  <c r="D455" i="6"/>
  <c r="D456" i="6"/>
  <c r="D457" i="6"/>
  <c r="D458" i="6"/>
  <c r="E458" i="6"/>
  <c r="C458" i="6"/>
  <c r="N457" i="6"/>
  <c r="G457" i="6"/>
  <c r="L457" i="6"/>
  <c r="K457" i="6"/>
  <c r="J457" i="6"/>
  <c r="I457" i="6"/>
  <c r="H457" i="6"/>
  <c r="F457" i="6"/>
  <c r="C457" i="6"/>
  <c r="N456" i="6"/>
  <c r="G456" i="6"/>
  <c r="L456" i="6"/>
  <c r="K456" i="6"/>
  <c r="J456" i="6"/>
  <c r="I456" i="6"/>
  <c r="H456" i="6"/>
  <c r="F456" i="6"/>
  <c r="C456" i="6"/>
  <c r="N455" i="6"/>
  <c r="G455" i="6"/>
  <c r="L455" i="6"/>
  <c r="K455" i="6"/>
  <c r="J455" i="6"/>
  <c r="I455" i="6"/>
  <c r="H455" i="6"/>
  <c r="F455" i="6"/>
  <c r="C455" i="6"/>
  <c r="N454" i="6"/>
  <c r="G454" i="6"/>
  <c r="L454" i="6"/>
  <c r="K454" i="6"/>
  <c r="J454" i="6"/>
  <c r="I454" i="6"/>
  <c r="H454" i="6"/>
  <c r="F454" i="6"/>
  <c r="C454" i="6"/>
  <c r="N453" i="6"/>
  <c r="G453" i="6"/>
  <c r="L453" i="6"/>
  <c r="K453" i="6"/>
  <c r="J453" i="6"/>
  <c r="I453" i="6"/>
  <c r="H453" i="6"/>
  <c r="F453" i="6"/>
  <c r="C453" i="6"/>
  <c r="N452" i="6"/>
  <c r="G452" i="6"/>
  <c r="L452" i="6"/>
  <c r="K452" i="6"/>
  <c r="J452" i="6"/>
  <c r="I452" i="6"/>
  <c r="H452" i="6"/>
  <c r="F452" i="6"/>
  <c r="C452" i="6"/>
  <c r="N451" i="6"/>
  <c r="G451" i="6"/>
  <c r="L451" i="6"/>
  <c r="K451" i="6"/>
  <c r="J451" i="6"/>
  <c r="I451" i="6"/>
  <c r="H451" i="6"/>
  <c r="F451" i="6"/>
  <c r="C451" i="6"/>
  <c r="N450" i="6"/>
  <c r="G450" i="6"/>
  <c r="L450" i="6"/>
  <c r="K450" i="6"/>
  <c r="J450" i="6"/>
  <c r="I450" i="6"/>
  <c r="H450" i="6"/>
  <c r="F450" i="6"/>
  <c r="C450" i="6"/>
  <c r="N449" i="6"/>
  <c r="G449" i="6"/>
  <c r="L449" i="6"/>
  <c r="K449" i="6"/>
  <c r="J449" i="6"/>
  <c r="I449" i="6"/>
  <c r="H449" i="6"/>
  <c r="F449" i="6"/>
  <c r="C449" i="6"/>
  <c r="N448" i="6"/>
  <c r="G448" i="6"/>
  <c r="L448" i="6"/>
  <c r="K448" i="6"/>
  <c r="J448" i="6"/>
  <c r="I448" i="6"/>
  <c r="H448" i="6"/>
  <c r="F448" i="6"/>
  <c r="D439" i="6"/>
  <c r="D440" i="6"/>
  <c r="D441" i="6"/>
  <c r="D442" i="6"/>
  <c r="D443" i="6"/>
  <c r="D444" i="6"/>
  <c r="D445" i="6"/>
  <c r="D446" i="6"/>
  <c r="D447" i="6"/>
  <c r="D448" i="6"/>
  <c r="E448" i="6"/>
  <c r="C448" i="6"/>
  <c r="N447" i="6"/>
  <c r="G447" i="6"/>
  <c r="L447" i="6"/>
  <c r="K447" i="6"/>
  <c r="J447" i="6"/>
  <c r="I447" i="6"/>
  <c r="H447" i="6"/>
  <c r="F447" i="6"/>
  <c r="C447" i="6"/>
  <c r="N446" i="6"/>
  <c r="G446" i="6"/>
  <c r="L446" i="6"/>
  <c r="K446" i="6"/>
  <c r="J446" i="6"/>
  <c r="I446" i="6"/>
  <c r="H446" i="6"/>
  <c r="F446" i="6"/>
  <c r="C446" i="6"/>
  <c r="N445" i="6"/>
  <c r="G445" i="6"/>
  <c r="L445" i="6"/>
  <c r="K445" i="6"/>
  <c r="J445" i="6"/>
  <c r="I445" i="6"/>
  <c r="H445" i="6"/>
  <c r="F445" i="6"/>
  <c r="C445" i="6"/>
  <c r="N444" i="6"/>
  <c r="G444" i="6"/>
  <c r="L444" i="6"/>
  <c r="K444" i="6"/>
  <c r="J444" i="6"/>
  <c r="I444" i="6"/>
  <c r="H444" i="6"/>
  <c r="F444" i="6"/>
  <c r="C444" i="6"/>
  <c r="N443" i="6"/>
  <c r="G443" i="6"/>
  <c r="L443" i="6"/>
  <c r="K443" i="6"/>
  <c r="J443" i="6"/>
  <c r="I443" i="6"/>
  <c r="H443" i="6"/>
  <c r="F443" i="6"/>
  <c r="C443" i="6"/>
  <c r="N442" i="6"/>
  <c r="G442" i="6"/>
  <c r="L442" i="6"/>
  <c r="K442" i="6"/>
  <c r="J442" i="6"/>
  <c r="I442" i="6"/>
  <c r="H442" i="6"/>
  <c r="F442" i="6"/>
  <c r="C442" i="6"/>
  <c r="N441" i="6"/>
  <c r="G441" i="6"/>
  <c r="L441" i="6"/>
  <c r="K441" i="6"/>
  <c r="J441" i="6"/>
  <c r="I441" i="6"/>
  <c r="H441" i="6"/>
  <c r="F441" i="6"/>
  <c r="C441" i="6"/>
  <c r="N440" i="6"/>
  <c r="G440" i="6"/>
  <c r="L440" i="6"/>
  <c r="K440" i="6"/>
  <c r="J440" i="6"/>
  <c r="I440" i="6"/>
  <c r="H440" i="6"/>
  <c r="F440" i="6"/>
  <c r="C440" i="6"/>
  <c r="N439" i="6"/>
  <c r="G439" i="6"/>
  <c r="L439" i="6"/>
  <c r="K439" i="6"/>
  <c r="J439" i="6"/>
  <c r="I439" i="6"/>
  <c r="H439" i="6"/>
  <c r="F439" i="6"/>
  <c r="C439" i="6"/>
  <c r="N438" i="6"/>
  <c r="G438" i="6"/>
  <c r="L438" i="6"/>
  <c r="K438" i="6"/>
  <c r="J438" i="6"/>
  <c r="I438" i="6"/>
  <c r="H438" i="6"/>
  <c r="F438" i="6"/>
  <c r="D429" i="6"/>
  <c r="D430" i="6"/>
  <c r="D431" i="6"/>
  <c r="D432" i="6"/>
  <c r="D433" i="6"/>
  <c r="D434" i="6"/>
  <c r="D435" i="6"/>
  <c r="D436" i="6"/>
  <c r="D437" i="6"/>
  <c r="D438" i="6"/>
  <c r="E438" i="6"/>
  <c r="C438" i="6"/>
  <c r="N437" i="6"/>
  <c r="G437" i="6"/>
  <c r="L437" i="6"/>
  <c r="K437" i="6"/>
  <c r="J437" i="6"/>
  <c r="I437" i="6"/>
  <c r="H437" i="6"/>
  <c r="F437" i="6"/>
  <c r="C437" i="6"/>
  <c r="N436" i="6"/>
  <c r="G436" i="6"/>
  <c r="L436" i="6"/>
  <c r="K436" i="6"/>
  <c r="J436" i="6"/>
  <c r="I436" i="6"/>
  <c r="H436" i="6"/>
  <c r="F436" i="6"/>
  <c r="C436" i="6"/>
  <c r="N435" i="6"/>
  <c r="G435" i="6"/>
  <c r="L435" i="6"/>
  <c r="K435" i="6"/>
  <c r="J435" i="6"/>
  <c r="I435" i="6"/>
  <c r="H435" i="6"/>
  <c r="F435" i="6"/>
  <c r="C435" i="6"/>
  <c r="N434" i="6"/>
  <c r="G434" i="6"/>
  <c r="L434" i="6"/>
  <c r="K434" i="6"/>
  <c r="J434" i="6"/>
  <c r="I434" i="6"/>
  <c r="H434" i="6"/>
  <c r="F434" i="6"/>
  <c r="C434" i="6"/>
  <c r="N433" i="6"/>
  <c r="G433" i="6"/>
  <c r="L433" i="6"/>
  <c r="K433" i="6"/>
  <c r="J433" i="6"/>
  <c r="I433" i="6"/>
  <c r="H433" i="6"/>
  <c r="F433" i="6"/>
  <c r="C433" i="6"/>
  <c r="N432" i="6"/>
  <c r="G432" i="6"/>
  <c r="L432" i="6"/>
  <c r="K432" i="6"/>
  <c r="J432" i="6"/>
  <c r="I432" i="6"/>
  <c r="H432" i="6"/>
  <c r="F432" i="6"/>
  <c r="C432" i="6"/>
  <c r="N431" i="6"/>
  <c r="G431" i="6"/>
  <c r="L431" i="6"/>
  <c r="K431" i="6"/>
  <c r="J431" i="6"/>
  <c r="I431" i="6"/>
  <c r="H431" i="6"/>
  <c r="F431" i="6"/>
  <c r="C431" i="6"/>
  <c r="N430" i="6"/>
  <c r="G430" i="6"/>
  <c r="L430" i="6"/>
  <c r="K430" i="6"/>
  <c r="J430" i="6"/>
  <c r="I430" i="6"/>
  <c r="H430" i="6"/>
  <c r="F430" i="6"/>
  <c r="C430" i="6"/>
  <c r="N429" i="6"/>
  <c r="G429" i="6"/>
  <c r="L429" i="6"/>
  <c r="K429" i="6"/>
  <c r="J429" i="6"/>
  <c r="I429" i="6"/>
  <c r="H429" i="6"/>
  <c r="F429" i="6"/>
  <c r="C429" i="6"/>
  <c r="N428" i="6"/>
  <c r="G428" i="6"/>
  <c r="L428" i="6"/>
  <c r="K428" i="6"/>
  <c r="J428" i="6"/>
  <c r="I428" i="6"/>
  <c r="H428" i="6"/>
  <c r="F428" i="6"/>
  <c r="D419" i="6"/>
  <c r="D420" i="6"/>
  <c r="D421" i="6"/>
  <c r="D422" i="6"/>
  <c r="D423" i="6"/>
  <c r="D424" i="6"/>
  <c r="D425" i="6"/>
  <c r="D426" i="6"/>
  <c r="D427" i="6"/>
  <c r="D428" i="6"/>
  <c r="E428" i="6"/>
  <c r="C428" i="6"/>
  <c r="N427" i="6"/>
  <c r="G427" i="6"/>
  <c r="L427" i="6"/>
  <c r="K427" i="6"/>
  <c r="J427" i="6"/>
  <c r="I427" i="6"/>
  <c r="H427" i="6"/>
  <c r="F427" i="6"/>
  <c r="C427" i="6"/>
  <c r="N426" i="6"/>
  <c r="G426" i="6"/>
  <c r="L426" i="6"/>
  <c r="K426" i="6"/>
  <c r="J426" i="6"/>
  <c r="I426" i="6"/>
  <c r="H426" i="6"/>
  <c r="F426" i="6"/>
  <c r="C426" i="6"/>
  <c r="N425" i="6"/>
  <c r="G425" i="6"/>
  <c r="L425" i="6"/>
  <c r="K425" i="6"/>
  <c r="J425" i="6"/>
  <c r="I425" i="6"/>
  <c r="H425" i="6"/>
  <c r="F425" i="6"/>
  <c r="C425" i="6"/>
  <c r="N424" i="6"/>
  <c r="G424" i="6"/>
  <c r="L424" i="6"/>
  <c r="K424" i="6"/>
  <c r="J424" i="6"/>
  <c r="I424" i="6"/>
  <c r="H424" i="6"/>
  <c r="F424" i="6"/>
  <c r="C424" i="6"/>
  <c r="N423" i="6"/>
  <c r="G423" i="6"/>
  <c r="L423" i="6"/>
  <c r="K423" i="6"/>
  <c r="J423" i="6"/>
  <c r="I423" i="6"/>
  <c r="H423" i="6"/>
  <c r="F423" i="6"/>
  <c r="C423" i="6"/>
  <c r="N422" i="6"/>
  <c r="G422" i="6"/>
  <c r="L422" i="6"/>
  <c r="K422" i="6"/>
  <c r="J422" i="6"/>
  <c r="I422" i="6"/>
  <c r="H422" i="6"/>
  <c r="F422" i="6"/>
  <c r="C422" i="6"/>
  <c r="N421" i="6"/>
  <c r="G421" i="6"/>
  <c r="L421" i="6"/>
  <c r="K421" i="6"/>
  <c r="J421" i="6"/>
  <c r="I421" i="6"/>
  <c r="H421" i="6"/>
  <c r="F421" i="6"/>
  <c r="C421" i="6"/>
  <c r="N420" i="6"/>
  <c r="G420" i="6"/>
  <c r="L420" i="6"/>
  <c r="K420" i="6"/>
  <c r="J420" i="6"/>
  <c r="I420" i="6"/>
  <c r="H420" i="6"/>
  <c r="F420" i="6"/>
  <c r="C420" i="6"/>
  <c r="N419" i="6"/>
  <c r="G419" i="6"/>
  <c r="L419" i="6"/>
  <c r="K419" i="6"/>
  <c r="J419" i="6"/>
  <c r="I419" i="6"/>
  <c r="H419" i="6"/>
  <c r="F419" i="6"/>
  <c r="C419" i="6"/>
  <c r="N418" i="6"/>
  <c r="G418" i="6"/>
  <c r="L418" i="6"/>
  <c r="K418" i="6"/>
  <c r="J418" i="6"/>
  <c r="I418" i="6"/>
  <c r="H418" i="6"/>
  <c r="F418" i="6"/>
  <c r="D409" i="6"/>
  <c r="D410" i="6"/>
  <c r="D411" i="6"/>
  <c r="D412" i="6"/>
  <c r="D413" i="6"/>
  <c r="D414" i="6"/>
  <c r="D415" i="6"/>
  <c r="D416" i="6"/>
  <c r="D417" i="6"/>
  <c r="D418" i="6"/>
  <c r="E418" i="6"/>
  <c r="C418" i="6"/>
  <c r="N417" i="6"/>
  <c r="G417" i="6"/>
  <c r="L417" i="6"/>
  <c r="K417" i="6"/>
  <c r="J417" i="6"/>
  <c r="I417" i="6"/>
  <c r="H417" i="6"/>
  <c r="F417" i="6"/>
  <c r="C417" i="6"/>
  <c r="N416" i="6"/>
  <c r="G416" i="6"/>
  <c r="L416" i="6"/>
  <c r="K416" i="6"/>
  <c r="J416" i="6"/>
  <c r="I416" i="6"/>
  <c r="H416" i="6"/>
  <c r="F416" i="6"/>
  <c r="C416" i="6"/>
  <c r="N415" i="6"/>
  <c r="G415" i="6"/>
  <c r="L415" i="6"/>
  <c r="K415" i="6"/>
  <c r="J415" i="6"/>
  <c r="I415" i="6"/>
  <c r="H415" i="6"/>
  <c r="F415" i="6"/>
  <c r="C415" i="6"/>
  <c r="N414" i="6"/>
  <c r="G414" i="6"/>
  <c r="L414" i="6"/>
  <c r="K414" i="6"/>
  <c r="J414" i="6"/>
  <c r="I414" i="6"/>
  <c r="H414" i="6"/>
  <c r="F414" i="6"/>
  <c r="C414" i="6"/>
  <c r="N413" i="6"/>
  <c r="G413" i="6"/>
  <c r="L413" i="6"/>
  <c r="K413" i="6"/>
  <c r="J413" i="6"/>
  <c r="I413" i="6"/>
  <c r="H413" i="6"/>
  <c r="F413" i="6"/>
  <c r="C413" i="6"/>
  <c r="N412" i="6"/>
  <c r="G412" i="6"/>
  <c r="L412" i="6"/>
  <c r="K412" i="6"/>
  <c r="J412" i="6"/>
  <c r="I412" i="6"/>
  <c r="H412" i="6"/>
  <c r="F412" i="6"/>
  <c r="C412" i="6"/>
  <c r="N411" i="6"/>
  <c r="G411" i="6"/>
  <c r="L411" i="6"/>
  <c r="K411" i="6"/>
  <c r="J411" i="6"/>
  <c r="I411" i="6"/>
  <c r="H411" i="6"/>
  <c r="F411" i="6"/>
  <c r="C411" i="6"/>
  <c r="N410" i="6"/>
  <c r="G410" i="6"/>
  <c r="L410" i="6"/>
  <c r="K410" i="6"/>
  <c r="J410" i="6"/>
  <c r="I410" i="6"/>
  <c r="H410" i="6"/>
  <c r="F410" i="6"/>
  <c r="C410" i="6"/>
  <c r="N409" i="6"/>
  <c r="G409" i="6"/>
  <c r="L409" i="6"/>
  <c r="K409" i="6"/>
  <c r="J409" i="6"/>
  <c r="I409" i="6"/>
  <c r="H409" i="6"/>
  <c r="F409" i="6"/>
  <c r="C409" i="6"/>
  <c r="N408" i="6"/>
  <c r="G408" i="6"/>
  <c r="L408" i="6"/>
  <c r="K408" i="6"/>
  <c r="J408" i="6"/>
  <c r="I408" i="6"/>
  <c r="H408" i="6"/>
  <c r="F408" i="6"/>
  <c r="D399" i="6"/>
  <c r="D400" i="6"/>
  <c r="D401" i="6"/>
  <c r="D402" i="6"/>
  <c r="D403" i="6"/>
  <c r="D404" i="6"/>
  <c r="D405" i="6"/>
  <c r="D406" i="6"/>
  <c r="D407" i="6"/>
  <c r="D408" i="6"/>
  <c r="E408" i="6"/>
  <c r="C408" i="6"/>
  <c r="N407" i="6"/>
  <c r="G407" i="6"/>
  <c r="L407" i="6"/>
  <c r="K407" i="6"/>
  <c r="J407" i="6"/>
  <c r="I407" i="6"/>
  <c r="H407" i="6"/>
  <c r="F407" i="6"/>
  <c r="C407" i="6"/>
  <c r="N406" i="6"/>
  <c r="G406" i="6"/>
  <c r="L406" i="6"/>
  <c r="K406" i="6"/>
  <c r="J406" i="6"/>
  <c r="I406" i="6"/>
  <c r="H406" i="6"/>
  <c r="F406" i="6"/>
  <c r="C406" i="6"/>
  <c r="N405" i="6"/>
  <c r="G405" i="6"/>
  <c r="L405" i="6"/>
  <c r="K405" i="6"/>
  <c r="J405" i="6"/>
  <c r="I405" i="6"/>
  <c r="H405" i="6"/>
  <c r="F405" i="6"/>
  <c r="C405" i="6"/>
  <c r="N404" i="6"/>
  <c r="G404" i="6"/>
  <c r="L404" i="6"/>
  <c r="K404" i="6"/>
  <c r="J404" i="6"/>
  <c r="I404" i="6"/>
  <c r="H404" i="6"/>
  <c r="F404" i="6"/>
  <c r="C404" i="6"/>
  <c r="N403" i="6"/>
  <c r="G403" i="6"/>
  <c r="L403" i="6"/>
  <c r="K403" i="6"/>
  <c r="J403" i="6"/>
  <c r="I403" i="6"/>
  <c r="H403" i="6"/>
  <c r="F403" i="6"/>
  <c r="C403" i="6"/>
  <c r="N402" i="6"/>
  <c r="G402" i="6"/>
  <c r="L402" i="6"/>
  <c r="K402" i="6"/>
  <c r="J402" i="6"/>
  <c r="I402" i="6"/>
  <c r="H402" i="6"/>
  <c r="F402" i="6"/>
  <c r="C402" i="6"/>
  <c r="N401" i="6"/>
  <c r="G401" i="6"/>
  <c r="L401" i="6"/>
  <c r="K401" i="6"/>
  <c r="J401" i="6"/>
  <c r="I401" i="6"/>
  <c r="H401" i="6"/>
  <c r="F401" i="6"/>
  <c r="C401" i="6"/>
  <c r="N400" i="6"/>
  <c r="G400" i="6"/>
  <c r="L400" i="6"/>
  <c r="K400" i="6"/>
  <c r="J400" i="6"/>
  <c r="I400" i="6"/>
  <c r="H400" i="6"/>
  <c r="F400" i="6"/>
  <c r="C400" i="6"/>
  <c r="N399" i="6"/>
  <c r="G399" i="6"/>
  <c r="L399" i="6"/>
  <c r="K399" i="6"/>
  <c r="J399" i="6"/>
  <c r="I399" i="6"/>
  <c r="H399" i="6"/>
  <c r="F399" i="6"/>
  <c r="C399" i="6"/>
  <c r="N398" i="6"/>
  <c r="G398" i="6"/>
  <c r="L398" i="6"/>
  <c r="K398" i="6"/>
  <c r="J398" i="6"/>
  <c r="I398" i="6"/>
  <c r="H398" i="6"/>
  <c r="F398" i="6"/>
  <c r="D389" i="6"/>
  <c r="D390" i="6"/>
  <c r="D391" i="6"/>
  <c r="D392" i="6"/>
  <c r="D393" i="6"/>
  <c r="D394" i="6"/>
  <c r="D395" i="6"/>
  <c r="D396" i="6"/>
  <c r="D397" i="6"/>
  <c r="D398" i="6"/>
  <c r="E398" i="6"/>
  <c r="C398" i="6"/>
  <c r="N397" i="6"/>
  <c r="G397" i="6"/>
  <c r="L397" i="6"/>
  <c r="K397" i="6"/>
  <c r="J397" i="6"/>
  <c r="I397" i="6"/>
  <c r="H397" i="6"/>
  <c r="F397" i="6"/>
  <c r="C397" i="6"/>
  <c r="N396" i="6"/>
  <c r="G396" i="6"/>
  <c r="L396" i="6"/>
  <c r="K396" i="6"/>
  <c r="J396" i="6"/>
  <c r="I396" i="6"/>
  <c r="H396" i="6"/>
  <c r="F396" i="6"/>
  <c r="C396" i="6"/>
  <c r="N395" i="6"/>
  <c r="G395" i="6"/>
  <c r="L395" i="6"/>
  <c r="K395" i="6"/>
  <c r="J395" i="6"/>
  <c r="I395" i="6"/>
  <c r="H395" i="6"/>
  <c r="F395" i="6"/>
  <c r="C395" i="6"/>
  <c r="N394" i="6"/>
  <c r="G394" i="6"/>
  <c r="L394" i="6"/>
  <c r="K394" i="6"/>
  <c r="J394" i="6"/>
  <c r="I394" i="6"/>
  <c r="H394" i="6"/>
  <c r="F394" i="6"/>
  <c r="C394" i="6"/>
  <c r="N393" i="6"/>
  <c r="G393" i="6"/>
  <c r="L393" i="6"/>
  <c r="K393" i="6"/>
  <c r="J393" i="6"/>
  <c r="I393" i="6"/>
  <c r="H393" i="6"/>
  <c r="F393" i="6"/>
  <c r="C393" i="6"/>
  <c r="N392" i="6"/>
  <c r="G392" i="6"/>
  <c r="L392" i="6"/>
  <c r="K392" i="6"/>
  <c r="J392" i="6"/>
  <c r="I392" i="6"/>
  <c r="H392" i="6"/>
  <c r="F392" i="6"/>
  <c r="C392" i="6"/>
  <c r="N391" i="6"/>
  <c r="G391" i="6"/>
  <c r="L391" i="6"/>
  <c r="K391" i="6"/>
  <c r="J391" i="6"/>
  <c r="I391" i="6"/>
  <c r="H391" i="6"/>
  <c r="F391" i="6"/>
  <c r="C391" i="6"/>
  <c r="N390" i="6"/>
  <c r="G390" i="6"/>
  <c r="L390" i="6"/>
  <c r="K390" i="6"/>
  <c r="J390" i="6"/>
  <c r="I390" i="6"/>
  <c r="H390" i="6"/>
  <c r="F390" i="6"/>
  <c r="C390" i="6"/>
  <c r="N389" i="6"/>
  <c r="G389" i="6"/>
  <c r="L389" i="6"/>
  <c r="K389" i="6"/>
  <c r="J389" i="6"/>
  <c r="I389" i="6"/>
  <c r="H389" i="6"/>
  <c r="F389" i="6"/>
  <c r="C389" i="6"/>
  <c r="N388" i="6"/>
  <c r="G388" i="6"/>
  <c r="L388" i="6"/>
  <c r="K388" i="6"/>
  <c r="J388" i="6"/>
  <c r="I388" i="6"/>
  <c r="H388" i="6"/>
  <c r="F388" i="6"/>
  <c r="D379" i="6"/>
  <c r="D380" i="6"/>
  <c r="D381" i="6"/>
  <c r="D382" i="6"/>
  <c r="D383" i="6"/>
  <c r="D384" i="6"/>
  <c r="D385" i="6"/>
  <c r="D386" i="6"/>
  <c r="D387" i="6"/>
  <c r="D388" i="6"/>
  <c r="E388" i="6"/>
  <c r="C388" i="6"/>
  <c r="N387" i="6"/>
  <c r="G387" i="6"/>
  <c r="L387" i="6"/>
  <c r="K387" i="6"/>
  <c r="J387" i="6"/>
  <c r="I387" i="6"/>
  <c r="H387" i="6"/>
  <c r="F387" i="6"/>
  <c r="C387" i="6"/>
  <c r="N386" i="6"/>
  <c r="G386" i="6"/>
  <c r="L386" i="6"/>
  <c r="K386" i="6"/>
  <c r="J386" i="6"/>
  <c r="I386" i="6"/>
  <c r="H386" i="6"/>
  <c r="F386" i="6"/>
  <c r="C386" i="6"/>
  <c r="N385" i="6"/>
  <c r="G385" i="6"/>
  <c r="L385" i="6"/>
  <c r="K385" i="6"/>
  <c r="J385" i="6"/>
  <c r="I385" i="6"/>
  <c r="H385" i="6"/>
  <c r="F385" i="6"/>
  <c r="C385" i="6"/>
  <c r="N384" i="6"/>
  <c r="G384" i="6"/>
  <c r="L384" i="6"/>
  <c r="K384" i="6"/>
  <c r="J384" i="6"/>
  <c r="I384" i="6"/>
  <c r="H384" i="6"/>
  <c r="F384" i="6"/>
  <c r="C384" i="6"/>
  <c r="N383" i="6"/>
  <c r="G383" i="6"/>
  <c r="L383" i="6"/>
  <c r="K383" i="6"/>
  <c r="J383" i="6"/>
  <c r="I383" i="6"/>
  <c r="H383" i="6"/>
  <c r="F383" i="6"/>
  <c r="C383" i="6"/>
  <c r="N382" i="6"/>
  <c r="G382" i="6"/>
  <c r="L382" i="6"/>
  <c r="K382" i="6"/>
  <c r="J382" i="6"/>
  <c r="I382" i="6"/>
  <c r="H382" i="6"/>
  <c r="F382" i="6"/>
  <c r="C382" i="6"/>
  <c r="N381" i="6"/>
  <c r="G381" i="6"/>
  <c r="L381" i="6"/>
  <c r="K381" i="6"/>
  <c r="J381" i="6"/>
  <c r="I381" i="6"/>
  <c r="H381" i="6"/>
  <c r="F381" i="6"/>
  <c r="C381" i="6"/>
  <c r="N380" i="6"/>
  <c r="G380" i="6"/>
  <c r="L380" i="6"/>
  <c r="K380" i="6"/>
  <c r="J380" i="6"/>
  <c r="I380" i="6"/>
  <c r="H380" i="6"/>
  <c r="F380" i="6"/>
  <c r="C380" i="6"/>
  <c r="N379" i="6"/>
  <c r="G379" i="6"/>
  <c r="L379" i="6"/>
  <c r="K379" i="6"/>
  <c r="J379" i="6"/>
  <c r="I379" i="6"/>
  <c r="H379" i="6"/>
  <c r="F379" i="6"/>
  <c r="C379" i="6"/>
  <c r="N378" i="6"/>
  <c r="G378" i="6"/>
  <c r="L378" i="6"/>
  <c r="K378" i="6"/>
  <c r="J378" i="6"/>
  <c r="I378" i="6"/>
  <c r="H378" i="6"/>
  <c r="F378" i="6"/>
  <c r="D369" i="6"/>
  <c r="D370" i="6"/>
  <c r="D371" i="6"/>
  <c r="D372" i="6"/>
  <c r="D373" i="6"/>
  <c r="D374" i="6"/>
  <c r="D375" i="6"/>
  <c r="D376" i="6"/>
  <c r="D377" i="6"/>
  <c r="D378" i="6"/>
  <c r="E378" i="6"/>
  <c r="C378" i="6"/>
  <c r="N377" i="6"/>
  <c r="G377" i="6"/>
  <c r="L377" i="6"/>
  <c r="K377" i="6"/>
  <c r="J377" i="6"/>
  <c r="I377" i="6"/>
  <c r="H377" i="6"/>
  <c r="F377" i="6"/>
  <c r="C377" i="6"/>
  <c r="N376" i="6"/>
  <c r="G376" i="6"/>
  <c r="L376" i="6"/>
  <c r="K376" i="6"/>
  <c r="J376" i="6"/>
  <c r="I376" i="6"/>
  <c r="H376" i="6"/>
  <c r="F376" i="6"/>
  <c r="C376"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G375" i="6"/>
  <c r="L375" i="6"/>
  <c r="K375" i="6"/>
  <c r="J375" i="6"/>
  <c r="I375" i="6"/>
  <c r="H375" i="6"/>
  <c r="F375" i="6"/>
  <c r="C375" i="6"/>
  <c r="G374" i="6"/>
  <c r="L374" i="6"/>
  <c r="K374" i="6"/>
  <c r="J374" i="6"/>
  <c r="I374" i="6"/>
  <c r="H374" i="6"/>
  <c r="F374" i="6"/>
  <c r="C374" i="6"/>
  <c r="G373" i="6"/>
  <c r="L373" i="6"/>
  <c r="K373" i="6"/>
  <c r="J373" i="6"/>
  <c r="I373" i="6"/>
  <c r="H373" i="6"/>
  <c r="F373" i="6"/>
  <c r="C373" i="6"/>
  <c r="G372" i="6"/>
  <c r="L372" i="6"/>
  <c r="K372" i="6"/>
  <c r="J372" i="6"/>
  <c r="I372" i="6"/>
  <c r="H372" i="6"/>
  <c r="F372" i="6"/>
  <c r="C372" i="6"/>
  <c r="G371" i="6"/>
  <c r="L371" i="6"/>
  <c r="K371" i="6"/>
  <c r="J371" i="6"/>
  <c r="I371" i="6"/>
  <c r="H371" i="6"/>
  <c r="F371" i="6"/>
  <c r="C371" i="6"/>
  <c r="G370" i="6"/>
  <c r="L370" i="6"/>
  <c r="K370" i="6"/>
  <c r="J370" i="6"/>
  <c r="I370" i="6"/>
  <c r="H370" i="6"/>
  <c r="F370" i="6"/>
  <c r="C370" i="6"/>
  <c r="G369" i="6"/>
  <c r="L369" i="6"/>
  <c r="K369" i="6"/>
  <c r="J369" i="6"/>
  <c r="I369" i="6"/>
  <c r="H369" i="6"/>
  <c r="F369" i="6"/>
  <c r="C369" i="6"/>
  <c r="G368" i="6"/>
  <c r="L368" i="6"/>
  <c r="K368" i="6"/>
  <c r="J368" i="6"/>
  <c r="I368" i="6"/>
  <c r="H368" i="6"/>
  <c r="F368" i="6"/>
  <c r="D359" i="6"/>
  <c r="D360" i="6"/>
  <c r="D361" i="6"/>
  <c r="D362" i="6"/>
  <c r="D363" i="6"/>
  <c r="D364" i="6"/>
  <c r="D365" i="6"/>
  <c r="D366" i="6"/>
  <c r="D367" i="6"/>
  <c r="D368" i="6"/>
  <c r="E368" i="6"/>
  <c r="C368" i="6"/>
  <c r="G367" i="6"/>
  <c r="L367" i="6"/>
  <c r="K367" i="6"/>
  <c r="J367" i="6"/>
  <c r="I367" i="6"/>
  <c r="H367" i="6"/>
  <c r="F367" i="6"/>
  <c r="C367" i="6"/>
  <c r="G366" i="6"/>
  <c r="L366" i="6"/>
  <c r="K366" i="6"/>
  <c r="J366" i="6"/>
  <c r="I366" i="6"/>
  <c r="H366" i="6"/>
  <c r="F366" i="6"/>
  <c r="C366" i="6"/>
  <c r="G365" i="6"/>
  <c r="L365" i="6"/>
  <c r="K365" i="6"/>
  <c r="J365" i="6"/>
  <c r="I365" i="6"/>
  <c r="H365" i="6"/>
  <c r="F365" i="6"/>
  <c r="C365" i="6"/>
  <c r="G364" i="6"/>
  <c r="L364" i="6"/>
  <c r="K364" i="6"/>
  <c r="J364" i="6"/>
  <c r="I364" i="6"/>
  <c r="H364" i="6"/>
  <c r="F364" i="6"/>
  <c r="C364" i="6"/>
  <c r="G363" i="6"/>
  <c r="L363" i="6"/>
  <c r="K363" i="6"/>
  <c r="J363" i="6"/>
  <c r="I363" i="6"/>
  <c r="H363" i="6"/>
  <c r="F363" i="6"/>
  <c r="C363" i="6"/>
  <c r="G362" i="6"/>
  <c r="L362" i="6"/>
  <c r="K362" i="6"/>
  <c r="J362" i="6"/>
  <c r="I362" i="6"/>
  <c r="H362" i="6"/>
  <c r="F362" i="6"/>
  <c r="C362" i="6"/>
  <c r="G361" i="6"/>
  <c r="L361" i="6"/>
  <c r="K361" i="6"/>
  <c r="J361" i="6"/>
  <c r="I361" i="6"/>
  <c r="H361" i="6"/>
  <c r="F361" i="6"/>
  <c r="C361" i="6"/>
  <c r="G360" i="6"/>
  <c r="L360" i="6"/>
  <c r="K360" i="6"/>
  <c r="J360" i="6"/>
  <c r="I360" i="6"/>
  <c r="H360" i="6"/>
  <c r="F360" i="6"/>
  <c r="C360" i="6"/>
  <c r="G359" i="6"/>
  <c r="L359" i="6"/>
  <c r="K359" i="6"/>
  <c r="J359" i="6"/>
  <c r="I359" i="6"/>
  <c r="H359" i="6"/>
  <c r="F359" i="6"/>
  <c r="C359" i="6"/>
  <c r="G358" i="6"/>
  <c r="L358" i="6"/>
  <c r="K358" i="6"/>
  <c r="J358" i="6"/>
  <c r="I358" i="6"/>
  <c r="H358" i="6"/>
  <c r="F358" i="6"/>
  <c r="D349" i="6"/>
  <c r="D350" i="6"/>
  <c r="D351" i="6"/>
  <c r="D352" i="6"/>
  <c r="D353" i="6"/>
  <c r="D354" i="6"/>
  <c r="D355" i="6"/>
  <c r="D356" i="6"/>
  <c r="D357" i="6"/>
  <c r="D358" i="6"/>
  <c r="E358" i="6"/>
  <c r="C358" i="6"/>
  <c r="G357" i="6"/>
  <c r="L357" i="6"/>
  <c r="K357" i="6"/>
  <c r="J357" i="6"/>
  <c r="I357" i="6"/>
  <c r="H357" i="6"/>
  <c r="F357" i="6"/>
  <c r="C357" i="6"/>
  <c r="G356" i="6"/>
  <c r="L356" i="6"/>
  <c r="K356" i="6"/>
  <c r="J356" i="6"/>
  <c r="I356" i="6"/>
  <c r="H356" i="6"/>
  <c r="F356" i="6"/>
  <c r="C356" i="6"/>
  <c r="G355" i="6"/>
  <c r="L355" i="6"/>
  <c r="K355" i="6"/>
  <c r="J355" i="6"/>
  <c r="I355" i="6"/>
  <c r="H355" i="6"/>
  <c r="F355" i="6"/>
  <c r="C355" i="6"/>
  <c r="G354" i="6"/>
  <c r="L354" i="6"/>
  <c r="K354" i="6"/>
  <c r="J354" i="6"/>
  <c r="I354" i="6"/>
  <c r="H354" i="6"/>
  <c r="F354" i="6"/>
  <c r="C354" i="6"/>
  <c r="G353" i="6"/>
  <c r="L353" i="6"/>
  <c r="K353" i="6"/>
  <c r="J353" i="6"/>
  <c r="I353" i="6"/>
  <c r="H353" i="6"/>
  <c r="F353" i="6"/>
  <c r="C353" i="6"/>
  <c r="G352" i="6"/>
  <c r="L352" i="6"/>
  <c r="K352" i="6"/>
  <c r="J352" i="6"/>
  <c r="I352" i="6"/>
  <c r="H352" i="6"/>
  <c r="F352" i="6"/>
  <c r="C352" i="6"/>
  <c r="G351" i="6"/>
  <c r="L351" i="6"/>
  <c r="K351" i="6"/>
  <c r="J351" i="6"/>
  <c r="I351" i="6"/>
  <c r="H351" i="6"/>
  <c r="F351" i="6"/>
  <c r="C351" i="6"/>
  <c r="G350" i="6"/>
  <c r="L350" i="6"/>
  <c r="K350" i="6"/>
  <c r="J350" i="6"/>
  <c r="I350" i="6"/>
  <c r="H350" i="6"/>
  <c r="F350" i="6"/>
  <c r="C350" i="6"/>
  <c r="G349" i="6"/>
  <c r="L349" i="6"/>
  <c r="K349" i="6"/>
  <c r="J349" i="6"/>
  <c r="I349" i="6"/>
  <c r="H349" i="6"/>
  <c r="F349" i="6"/>
  <c r="C349" i="6"/>
  <c r="G348" i="6"/>
  <c r="L348" i="6"/>
  <c r="K348" i="6"/>
  <c r="J348" i="6"/>
  <c r="I348" i="6"/>
  <c r="H348" i="6"/>
  <c r="F348" i="6"/>
  <c r="D339" i="6"/>
  <c r="D340" i="6"/>
  <c r="D341" i="6"/>
  <c r="D342" i="6"/>
  <c r="D343" i="6"/>
  <c r="D344" i="6"/>
  <c r="D345" i="6"/>
  <c r="D346" i="6"/>
  <c r="D347" i="6"/>
  <c r="D348" i="6"/>
  <c r="E348" i="6"/>
  <c r="C348" i="6"/>
  <c r="G347" i="6"/>
  <c r="L347" i="6"/>
  <c r="K347" i="6"/>
  <c r="J347" i="6"/>
  <c r="I347" i="6"/>
  <c r="H347" i="6"/>
  <c r="F347" i="6"/>
  <c r="C347" i="6"/>
  <c r="G346" i="6"/>
  <c r="L346" i="6"/>
  <c r="K346" i="6"/>
  <c r="J346" i="6"/>
  <c r="I346" i="6"/>
  <c r="H346" i="6"/>
  <c r="F346" i="6"/>
  <c r="C346" i="6"/>
  <c r="G345" i="6"/>
  <c r="L345" i="6"/>
  <c r="K345" i="6"/>
  <c r="J345" i="6"/>
  <c r="I345" i="6"/>
  <c r="H345" i="6"/>
  <c r="F345" i="6"/>
  <c r="C345" i="6"/>
  <c r="G344" i="6"/>
  <c r="L344" i="6"/>
  <c r="K344" i="6"/>
  <c r="J344" i="6"/>
  <c r="I344" i="6"/>
  <c r="H344" i="6"/>
  <c r="F344" i="6"/>
  <c r="C344" i="6"/>
  <c r="G343" i="6"/>
  <c r="L343" i="6"/>
  <c r="K343" i="6"/>
  <c r="J343" i="6"/>
  <c r="I343" i="6"/>
  <c r="H343" i="6"/>
  <c r="F343" i="6"/>
  <c r="C343" i="6"/>
  <c r="G342" i="6"/>
  <c r="L342" i="6"/>
  <c r="K342" i="6"/>
  <c r="J342" i="6"/>
  <c r="I342" i="6"/>
  <c r="H342" i="6"/>
  <c r="F342" i="6"/>
  <c r="C342" i="6"/>
  <c r="G341" i="6"/>
  <c r="L341" i="6"/>
  <c r="K341" i="6"/>
  <c r="J341" i="6"/>
  <c r="I341" i="6"/>
  <c r="H341" i="6"/>
  <c r="F341" i="6"/>
  <c r="C341" i="6"/>
  <c r="G340" i="6"/>
  <c r="L340" i="6"/>
  <c r="K340" i="6"/>
  <c r="J340" i="6"/>
  <c r="I340" i="6"/>
  <c r="H340" i="6"/>
  <c r="F340" i="6"/>
  <c r="C340" i="6"/>
  <c r="G339" i="6"/>
  <c r="L339" i="6"/>
  <c r="K339" i="6"/>
  <c r="J339" i="6"/>
  <c r="I339" i="6"/>
  <c r="H339" i="6"/>
  <c r="F339" i="6"/>
  <c r="C339" i="6"/>
  <c r="G338" i="6"/>
  <c r="L338" i="6"/>
  <c r="K338" i="6"/>
  <c r="J338" i="6"/>
  <c r="I338" i="6"/>
  <c r="H338" i="6"/>
  <c r="F338" i="6"/>
  <c r="D329" i="6"/>
  <c r="D330" i="6"/>
  <c r="D331" i="6"/>
  <c r="D332" i="6"/>
  <c r="D333" i="6"/>
  <c r="D334" i="6"/>
  <c r="D335" i="6"/>
  <c r="D336" i="6"/>
  <c r="D337" i="6"/>
  <c r="D338" i="6"/>
  <c r="E338" i="6"/>
  <c r="C338" i="6"/>
  <c r="G337" i="6"/>
  <c r="L337" i="6"/>
  <c r="K337" i="6"/>
  <c r="J337" i="6"/>
  <c r="I337" i="6"/>
  <c r="H337" i="6"/>
  <c r="F337" i="6"/>
  <c r="C337" i="6"/>
  <c r="G336" i="6"/>
  <c r="L336" i="6"/>
  <c r="K336" i="6"/>
  <c r="J336" i="6"/>
  <c r="I336" i="6"/>
  <c r="H336" i="6"/>
  <c r="F336" i="6"/>
  <c r="C336" i="6"/>
  <c r="G335" i="6"/>
  <c r="L335" i="6"/>
  <c r="K335" i="6"/>
  <c r="J335" i="6"/>
  <c r="I335" i="6"/>
  <c r="H335" i="6"/>
  <c r="F335" i="6"/>
  <c r="C335" i="6"/>
  <c r="G334" i="6"/>
  <c r="L334" i="6"/>
  <c r="K334" i="6"/>
  <c r="J334" i="6"/>
  <c r="I334" i="6"/>
  <c r="H334" i="6"/>
  <c r="F334" i="6"/>
  <c r="C334" i="6"/>
  <c r="G333" i="6"/>
  <c r="L333" i="6"/>
  <c r="K333" i="6"/>
  <c r="J333" i="6"/>
  <c r="I333" i="6"/>
  <c r="H333" i="6"/>
  <c r="F333" i="6"/>
  <c r="C333" i="6"/>
  <c r="P332" i="6"/>
  <c r="G332" i="6"/>
  <c r="L332" i="6"/>
  <c r="K332" i="6"/>
  <c r="J332" i="6"/>
  <c r="I332" i="6"/>
  <c r="H332" i="6"/>
  <c r="F332" i="6"/>
  <c r="C332" i="6"/>
  <c r="G331" i="6"/>
  <c r="L331" i="6"/>
  <c r="K331" i="6"/>
  <c r="J331" i="6"/>
  <c r="I331" i="6"/>
  <c r="H331" i="6"/>
  <c r="F331" i="6"/>
  <c r="C331" i="6"/>
  <c r="G330" i="6"/>
  <c r="L330" i="6"/>
  <c r="K330" i="6"/>
  <c r="J330" i="6"/>
  <c r="I330" i="6"/>
  <c r="H330" i="6"/>
  <c r="F330" i="6"/>
  <c r="C330" i="6"/>
  <c r="G329" i="6"/>
  <c r="L329" i="6"/>
  <c r="K329" i="6"/>
  <c r="J329" i="6"/>
  <c r="I329" i="6"/>
  <c r="H329" i="6"/>
  <c r="F329" i="6"/>
  <c r="C329" i="6"/>
  <c r="G328" i="6"/>
  <c r="L328" i="6"/>
  <c r="K328" i="6"/>
  <c r="J328" i="6"/>
  <c r="I328" i="6"/>
  <c r="H328" i="6"/>
  <c r="F328" i="6"/>
  <c r="D319" i="6"/>
  <c r="D320" i="6"/>
  <c r="D321" i="6"/>
  <c r="D322" i="6"/>
  <c r="D323" i="6"/>
  <c r="D324" i="6"/>
  <c r="D325" i="6"/>
  <c r="D326" i="6"/>
  <c r="D327" i="6"/>
  <c r="D328" i="6"/>
  <c r="E328" i="6"/>
  <c r="C328" i="6"/>
  <c r="G327" i="6"/>
  <c r="L327" i="6"/>
  <c r="K327" i="6"/>
  <c r="J327" i="6"/>
  <c r="I327" i="6"/>
  <c r="H327" i="6"/>
  <c r="F327" i="6"/>
  <c r="C327" i="6"/>
  <c r="G326" i="6"/>
  <c r="L326" i="6"/>
  <c r="K326" i="6"/>
  <c r="J326" i="6"/>
  <c r="I326" i="6"/>
  <c r="H326" i="6"/>
  <c r="F326" i="6"/>
  <c r="C326" i="6"/>
  <c r="G325" i="6"/>
  <c r="L325" i="6"/>
  <c r="K325" i="6"/>
  <c r="J325" i="6"/>
  <c r="I325" i="6"/>
  <c r="H325" i="6"/>
  <c r="F325" i="6"/>
  <c r="C325" i="6"/>
  <c r="G324" i="6"/>
  <c r="L324" i="6"/>
  <c r="K324" i="6"/>
  <c r="J324" i="6"/>
  <c r="I324" i="6"/>
  <c r="H324" i="6"/>
  <c r="F324" i="6"/>
  <c r="C324" i="6"/>
  <c r="G323" i="6"/>
  <c r="L323" i="6"/>
  <c r="K323" i="6"/>
  <c r="J323" i="6"/>
  <c r="I323" i="6"/>
  <c r="H323" i="6"/>
  <c r="F323" i="6"/>
  <c r="C323" i="6"/>
  <c r="G322" i="6"/>
  <c r="L322" i="6"/>
  <c r="K322" i="6"/>
  <c r="J322" i="6"/>
  <c r="I322" i="6"/>
  <c r="H322" i="6"/>
  <c r="F322" i="6"/>
  <c r="C322" i="6"/>
  <c r="G321" i="6"/>
  <c r="L321" i="6"/>
  <c r="K321" i="6"/>
  <c r="J321" i="6"/>
  <c r="I321" i="6"/>
  <c r="H321" i="6"/>
  <c r="F321" i="6"/>
  <c r="C321" i="6"/>
  <c r="G320" i="6"/>
  <c r="L320" i="6"/>
  <c r="K320" i="6"/>
  <c r="J320" i="6"/>
  <c r="I320" i="6"/>
  <c r="H320" i="6"/>
  <c r="F320" i="6"/>
  <c r="C320" i="6"/>
  <c r="G319" i="6"/>
  <c r="L319" i="6"/>
  <c r="K319" i="6"/>
  <c r="J319" i="6"/>
  <c r="I319" i="6"/>
  <c r="H319" i="6"/>
  <c r="F319" i="6"/>
  <c r="C319" i="6"/>
  <c r="G318" i="6"/>
  <c r="L318" i="6"/>
  <c r="K318" i="6"/>
  <c r="J318" i="6"/>
  <c r="I318" i="6"/>
  <c r="H318" i="6"/>
  <c r="F318" i="6"/>
  <c r="D309" i="6"/>
  <c r="D310" i="6"/>
  <c r="D311" i="6"/>
  <c r="D312" i="6"/>
  <c r="D313" i="6"/>
  <c r="D314" i="6"/>
  <c r="D315" i="6"/>
  <c r="D316" i="6"/>
  <c r="D317" i="6"/>
  <c r="D318" i="6"/>
  <c r="E318" i="6"/>
  <c r="C318" i="6"/>
  <c r="G317" i="6"/>
  <c r="L317" i="6"/>
  <c r="K317" i="6"/>
  <c r="J317" i="6"/>
  <c r="I317" i="6"/>
  <c r="H317" i="6"/>
  <c r="F317" i="6"/>
  <c r="C317" i="6"/>
  <c r="G316" i="6"/>
  <c r="L316" i="6"/>
  <c r="K316" i="6"/>
  <c r="J316" i="6"/>
  <c r="I316" i="6"/>
  <c r="H316" i="6"/>
  <c r="F316" i="6"/>
  <c r="C316" i="6"/>
  <c r="G315" i="6"/>
  <c r="L315" i="6"/>
  <c r="K315" i="6"/>
  <c r="J315" i="6"/>
  <c r="I315" i="6"/>
  <c r="H315" i="6"/>
  <c r="F315" i="6"/>
  <c r="C315" i="6"/>
  <c r="G314" i="6"/>
  <c r="L314" i="6"/>
  <c r="K314" i="6"/>
  <c r="J314" i="6"/>
  <c r="I314" i="6"/>
  <c r="H314" i="6"/>
  <c r="F314" i="6"/>
  <c r="C314" i="6"/>
  <c r="G313" i="6"/>
  <c r="L313" i="6"/>
  <c r="K313" i="6"/>
  <c r="J313" i="6"/>
  <c r="I313" i="6"/>
  <c r="H313" i="6"/>
  <c r="F313" i="6"/>
  <c r="C313" i="6"/>
  <c r="G312" i="6"/>
  <c r="L312" i="6"/>
  <c r="K312" i="6"/>
  <c r="J312" i="6"/>
  <c r="I312" i="6"/>
  <c r="H312" i="6"/>
  <c r="F312" i="6"/>
  <c r="C312" i="6"/>
  <c r="G311" i="6"/>
  <c r="L311" i="6"/>
  <c r="K311" i="6"/>
  <c r="J311" i="6"/>
  <c r="I311" i="6"/>
  <c r="H311" i="6"/>
  <c r="F311" i="6"/>
  <c r="C311" i="6"/>
  <c r="G310" i="6"/>
  <c r="L310" i="6"/>
  <c r="K310" i="6"/>
  <c r="J310" i="6"/>
  <c r="I310" i="6"/>
  <c r="H310" i="6"/>
  <c r="F310" i="6"/>
  <c r="C310" i="6"/>
  <c r="G309" i="6"/>
  <c r="L309" i="6"/>
  <c r="K309" i="6"/>
  <c r="J309" i="6"/>
  <c r="I309" i="6"/>
  <c r="H309" i="6"/>
  <c r="F309" i="6"/>
  <c r="C309" i="6"/>
  <c r="G308" i="6"/>
  <c r="L308" i="6"/>
  <c r="K308" i="6"/>
  <c r="J308" i="6"/>
  <c r="I308" i="6"/>
  <c r="H308" i="6"/>
  <c r="F308" i="6"/>
  <c r="D299" i="6"/>
  <c r="D300" i="6"/>
  <c r="D301" i="6"/>
  <c r="D302" i="6"/>
  <c r="D303" i="6"/>
  <c r="D304" i="6"/>
  <c r="D305" i="6"/>
  <c r="D306" i="6"/>
  <c r="D307" i="6"/>
  <c r="D308" i="6"/>
  <c r="E308" i="6"/>
  <c r="C308" i="6"/>
  <c r="G307" i="6"/>
  <c r="L307" i="6"/>
  <c r="K307" i="6"/>
  <c r="J307" i="6"/>
  <c r="I307" i="6"/>
  <c r="H307" i="6"/>
  <c r="F307" i="6"/>
  <c r="C307" i="6"/>
  <c r="G306" i="6"/>
  <c r="L306" i="6"/>
  <c r="K306" i="6"/>
  <c r="J306" i="6"/>
  <c r="I306" i="6"/>
  <c r="H306" i="6"/>
  <c r="F306" i="6"/>
  <c r="C306" i="6"/>
  <c r="G305" i="6"/>
  <c r="L305" i="6"/>
  <c r="K305" i="6"/>
  <c r="J305" i="6"/>
  <c r="I305" i="6"/>
  <c r="H305" i="6"/>
  <c r="F305" i="6"/>
  <c r="C305" i="6"/>
  <c r="G304" i="6"/>
  <c r="L304" i="6"/>
  <c r="K304" i="6"/>
  <c r="J304" i="6"/>
  <c r="I304" i="6"/>
  <c r="H304" i="6"/>
  <c r="F304" i="6"/>
  <c r="C304" i="6"/>
  <c r="G303" i="6"/>
  <c r="L303" i="6"/>
  <c r="K303" i="6"/>
  <c r="J303" i="6"/>
  <c r="I303" i="6"/>
  <c r="H303" i="6"/>
  <c r="F303" i="6"/>
  <c r="C303" i="6"/>
  <c r="G302" i="6"/>
  <c r="L302" i="6"/>
  <c r="K302" i="6"/>
  <c r="J302" i="6"/>
  <c r="I302" i="6"/>
  <c r="H302" i="6"/>
  <c r="F302" i="6"/>
  <c r="C302" i="6"/>
  <c r="G301" i="6"/>
  <c r="L301" i="6"/>
  <c r="K301" i="6"/>
  <c r="J301" i="6"/>
  <c r="I301" i="6"/>
  <c r="H301" i="6"/>
  <c r="F301" i="6"/>
  <c r="C301" i="6"/>
  <c r="G300" i="6"/>
  <c r="L300" i="6"/>
  <c r="K300" i="6"/>
  <c r="J300" i="6"/>
  <c r="I300" i="6"/>
  <c r="H300" i="6"/>
  <c r="F300" i="6"/>
  <c r="C300" i="6"/>
  <c r="G299" i="6"/>
  <c r="L299" i="6"/>
  <c r="K299" i="6"/>
  <c r="J299" i="6"/>
  <c r="I299" i="6"/>
  <c r="H299" i="6"/>
  <c r="F299" i="6"/>
  <c r="C299" i="6"/>
  <c r="G298" i="6"/>
  <c r="L298" i="6"/>
  <c r="K298" i="6"/>
  <c r="J298" i="6"/>
  <c r="I298" i="6"/>
  <c r="H298" i="6"/>
  <c r="F298" i="6"/>
  <c r="D289" i="6"/>
  <c r="D290" i="6"/>
  <c r="D291" i="6"/>
  <c r="D292" i="6"/>
  <c r="D293" i="6"/>
  <c r="D294" i="6"/>
  <c r="D295" i="6"/>
  <c r="D296" i="6"/>
  <c r="D297" i="6"/>
  <c r="D298" i="6"/>
  <c r="E298" i="6"/>
  <c r="C298" i="6"/>
  <c r="G297" i="6"/>
  <c r="L297" i="6"/>
  <c r="K297" i="6"/>
  <c r="J297" i="6"/>
  <c r="I297" i="6"/>
  <c r="H297" i="6"/>
  <c r="F297" i="6"/>
  <c r="C297" i="6"/>
  <c r="G296" i="6"/>
  <c r="L296" i="6"/>
  <c r="K296" i="6"/>
  <c r="J296" i="6"/>
  <c r="I296" i="6"/>
  <c r="H296" i="6"/>
  <c r="F296" i="6"/>
  <c r="C296" i="6"/>
  <c r="G295" i="6"/>
  <c r="L295" i="6"/>
  <c r="K295" i="6"/>
  <c r="J295" i="6"/>
  <c r="I295" i="6"/>
  <c r="H295" i="6"/>
  <c r="F295" i="6"/>
  <c r="C295" i="6"/>
  <c r="G294" i="6"/>
  <c r="L294" i="6"/>
  <c r="K294" i="6"/>
  <c r="J294" i="6"/>
  <c r="I294" i="6"/>
  <c r="H294" i="6"/>
  <c r="F294" i="6"/>
  <c r="C294" i="6"/>
  <c r="G293" i="6"/>
  <c r="L293" i="6"/>
  <c r="K293" i="6"/>
  <c r="J293" i="6"/>
  <c r="I293" i="6"/>
  <c r="H293" i="6"/>
  <c r="F293" i="6"/>
  <c r="C293" i="6"/>
  <c r="G292" i="6"/>
  <c r="L292" i="6"/>
  <c r="K292" i="6"/>
  <c r="J292" i="6"/>
  <c r="I292" i="6"/>
  <c r="H292" i="6"/>
  <c r="F292" i="6"/>
  <c r="C292" i="6"/>
  <c r="G291" i="6"/>
  <c r="L291" i="6"/>
  <c r="K291" i="6"/>
  <c r="J291" i="6"/>
  <c r="I291" i="6"/>
  <c r="H291" i="6"/>
  <c r="F291" i="6"/>
  <c r="C291" i="6"/>
  <c r="G290" i="6"/>
  <c r="L290" i="6"/>
  <c r="K290" i="6"/>
  <c r="J290" i="6"/>
  <c r="I290" i="6"/>
  <c r="H290" i="6"/>
  <c r="F290" i="6"/>
  <c r="C290" i="6"/>
  <c r="G289" i="6"/>
  <c r="L289" i="6"/>
  <c r="K289" i="6"/>
  <c r="J289" i="6"/>
  <c r="I289" i="6"/>
  <c r="H289" i="6"/>
  <c r="F289" i="6"/>
  <c r="C289" i="6"/>
  <c r="G288" i="6"/>
  <c r="L288" i="6"/>
  <c r="K288" i="6"/>
  <c r="J288" i="6"/>
  <c r="I288" i="6"/>
  <c r="H288" i="6"/>
  <c r="F288" i="6"/>
  <c r="D279" i="6"/>
  <c r="D280" i="6"/>
  <c r="D281" i="6"/>
  <c r="D282" i="6"/>
  <c r="D283" i="6"/>
  <c r="D284" i="6"/>
  <c r="D285" i="6"/>
  <c r="D286" i="6"/>
  <c r="D287" i="6"/>
  <c r="D288" i="6"/>
  <c r="E288" i="6"/>
  <c r="C288" i="6"/>
  <c r="G287" i="6"/>
  <c r="L287" i="6"/>
  <c r="K287" i="6"/>
  <c r="J287" i="6"/>
  <c r="I287" i="6"/>
  <c r="H287" i="6"/>
  <c r="F287" i="6"/>
  <c r="C287" i="6"/>
  <c r="G286" i="6"/>
  <c r="L286" i="6"/>
  <c r="K286" i="6"/>
  <c r="J286" i="6"/>
  <c r="I286" i="6"/>
  <c r="H286" i="6"/>
  <c r="F286" i="6"/>
  <c r="C286" i="6"/>
  <c r="G285" i="6"/>
  <c r="L285" i="6"/>
  <c r="K285" i="6"/>
  <c r="J285" i="6"/>
  <c r="I285" i="6"/>
  <c r="H285" i="6"/>
  <c r="F285" i="6"/>
  <c r="C285" i="6"/>
  <c r="G284" i="6"/>
  <c r="L284" i="6"/>
  <c r="K284" i="6"/>
  <c r="J284" i="6"/>
  <c r="I284" i="6"/>
  <c r="H284" i="6"/>
  <c r="F284" i="6"/>
  <c r="C284" i="6"/>
  <c r="G283" i="6"/>
  <c r="L283" i="6"/>
  <c r="K283" i="6"/>
  <c r="J283" i="6"/>
  <c r="I283" i="6"/>
  <c r="H283" i="6"/>
  <c r="F283" i="6"/>
  <c r="C283" i="6"/>
  <c r="G282" i="6"/>
  <c r="L282" i="6"/>
  <c r="K282" i="6"/>
  <c r="J282" i="6"/>
  <c r="I282" i="6"/>
  <c r="H282" i="6"/>
  <c r="F282" i="6"/>
  <c r="C282" i="6"/>
  <c r="G281" i="6"/>
  <c r="L281" i="6"/>
  <c r="K281" i="6"/>
  <c r="J281" i="6"/>
  <c r="I281" i="6"/>
  <c r="H281" i="6"/>
  <c r="F281" i="6"/>
  <c r="C281" i="6"/>
  <c r="G280" i="6"/>
  <c r="L280" i="6"/>
  <c r="K280" i="6"/>
  <c r="J280" i="6"/>
  <c r="I280" i="6"/>
  <c r="H280" i="6"/>
  <c r="F280" i="6"/>
  <c r="C280"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G279" i="6"/>
  <c r="L279" i="6"/>
  <c r="K279" i="6"/>
  <c r="J279" i="6"/>
  <c r="I279" i="6"/>
  <c r="H279" i="6"/>
  <c r="F279" i="6"/>
  <c r="C279" i="6"/>
  <c r="G278" i="6"/>
  <c r="L278" i="6"/>
  <c r="K278" i="6"/>
  <c r="J278" i="6"/>
  <c r="I278" i="6"/>
  <c r="H278" i="6"/>
  <c r="F278" i="6"/>
  <c r="D269" i="6"/>
  <c r="D270" i="6"/>
  <c r="D271" i="6"/>
  <c r="D272" i="6"/>
  <c r="D273" i="6"/>
  <c r="D274" i="6"/>
  <c r="D275" i="6"/>
  <c r="D276" i="6"/>
  <c r="D277" i="6"/>
  <c r="D278" i="6"/>
  <c r="E278" i="6"/>
  <c r="C278" i="6"/>
  <c r="G277" i="6"/>
  <c r="L277" i="6"/>
  <c r="K277" i="6"/>
  <c r="J277" i="6"/>
  <c r="I277" i="6"/>
  <c r="H277" i="6"/>
  <c r="F277" i="6"/>
  <c r="C277" i="6"/>
  <c r="G276" i="6"/>
  <c r="L276" i="6"/>
  <c r="K276" i="6"/>
  <c r="J276" i="6"/>
  <c r="I276" i="6"/>
  <c r="H276" i="6"/>
  <c r="F276" i="6"/>
  <c r="C276" i="6"/>
  <c r="G275" i="6"/>
  <c r="L275" i="6"/>
  <c r="K275" i="6"/>
  <c r="J275" i="6"/>
  <c r="I275" i="6"/>
  <c r="H275" i="6"/>
  <c r="F275" i="6"/>
  <c r="C275" i="6"/>
  <c r="G274" i="6"/>
  <c r="L274" i="6"/>
  <c r="K274" i="6"/>
  <c r="J274" i="6"/>
  <c r="I274" i="6"/>
  <c r="H274" i="6"/>
  <c r="F274" i="6"/>
  <c r="C274" i="6"/>
  <c r="G273" i="6"/>
  <c r="L273" i="6"/>
  <c r="K273" i="6"/>
  <c r="J273" i="6"/>
  <c r="I273" i="6"/>
  <c r="H273" i="6"/>
  <c r="F273" i="6"/>
  <c r="C273" i="6"/>
  <c r="G272" i="6"/>
  <c r="L272" i="6"/>
  <c r="K272" i="6"/>
  <c r="J272" i="6"/>
  <c r="I272" i="6"/>
  <c r="H272" i="6"/>
  <c r="F272" i="6"/>
  <c r="C272" i="6"/>
  <c r="G271" i="6"/>
  <c r="L271" i="6"/>
  <c r="K271" i="6"/>
  <c r="J271" i="6"/>
  <c r="I271" i="6"/>
  <c r="H271" i="6"/>
  <c r="F271" i="6"/>
  <c r="C271" i="6"/>
  <c r="G270" i="6"/>
  <c r="L270" i="6"/>
  <c r="K270" i="6"/>
  <c r="J270" i="6"/>
  <c r="I270" i="6"/>
  <c r="H270" i="6"/>
  <c r="F270" i="6"/>
  <c r="C270" i="6"/>
  <c r="G269" i="6"/>
  <c r="L269" i="6"/>
  <c r="K269" i="6"/>
  <c r="J269" i="6"/>
  <c r="I269" i="6"/>
  <c r="H269" i="6"/>
  <c r="F269" i="6"/>
  <c r="C269" i="6"/>
  <c r="G268" i="6"/>
  <c r="L268" i="6"/>
  <c r="K268" i="6"/>
  <c r="J268" i="6"/>
  <c r="I268" i="6"/>
  <c r="H268" i="6"/>
  <c r="F268" i="6"/>
  <c r="D259" i="6"/>
  <c r="D260" i="6"/>
  <c r="D261" i="6"/>
  <c r="D262" i="6"/>
  <c r="D263" i="6"/>
  <c r="D264" i="6"/>
  <c r="D265" i="6"/>
  <c r="D266" i="6"/>
  <c r="D267" i="6"/>
  <c r="D268" i="6"/>
  <c r="E268" i="6"/>
  <c r="C268" i="6"/>
  <c r="G267" i="6"/>
  <c r="L267" i="6"/>
  <c r="K267" i="6"/>
  <c r="J267" i="6"/>
  <c r="I267" i="6"/>
  <c r="H267" i="6"/>
  <c r="F267" i="6"/>
  <c r="C267" i="6"/>
  <c r="G266" i="6"/>
  <c r="L266" i="6"/>
  <c r="K266" i="6"/>
  <c r="J266" i="6"/>
  <c r="I266" i="6"/>
  <c r="H266" i="6"/>
  <c r="F266" i="6"/>
  <c r="C266" i="6"/>
  <c r="G265" i="6"/>
  <c r="L265" i="6"/>
  <c r="K265" i="6"/>
  <c r="J265" i="6"/>
  <c r="I265" i="6"/>
  <c r="H265" i="6"/>
  <c r="F265" i="6"/>
  <c r="C265" i="6"/>
  <c r="G264" i="6"/>
  <c r="L264" i="6"/>
  <c r="K264" i="6"/>
  <c r="J264" i="6"/>
  <c r="I264" i="6"/>
  <c r="H264" i="6"/>
  <c r="F264" i="6"/>
  <c r="C264" i="6"/>
  <c r="G263" i="6"/>
  <c r="L263" i="6"/>
  <c r="K263" i="6"/>
  <c r="J263" i="6"/>
  <c r="I263" i="6"/>
  <c r="H263" i="6"/>
  <c r="F263" i="6"/>
  <c r="C263" i="6"/>
  <c r="G262" i="6"/>
  <c r="L262" i="6"/>
  <c r="K262" i="6"/>
  <c r="J262" i="6"/>
  <c r="I262" i="6"/>
  <c r="H262" i="6"/>
  <c r="F262" i="6"/>
  <c r="C262" i="6"/>
  <c r="G261" i="6"/>
  <c r="L261" i="6"/>
  <c r="K261" i="6"/>
  <c r="J261" i="6"/>
  <c r="I261" i="6"/>
  <c r="H261" i="6"/>
  <c r="F261" i="6"/>
  <c r="C261" i="6"/>
  <c r="G260" i="6"/>
  <c r="L260" i="6"/>
  <c r="K260" i="6"/>
  <c r="J260" i="6"/>
  <c r="I260" i="6"/>
  <c r="H260" i="6"/>
  <c r="F260" i="6"/>
  <c r="C260" i="6"/>
  <c r="G259" i="6"/>
  <c r="L259" i="6"/>
  <c r="K259" i="6"/>
  <c r="J259" i="6"/>
  <c r="I259" i="6"/>
  <c r="H259" i="6"/>
  <c r="F259" i="6"/>
  <c r="C259" i="6"/>
  <c r="G258" i="6"/>
  <c r="L258" i="6"/>
  <c r="K258" i="6"/>
  <c r="J258" i="6"/>
  <c r="I258" i="6"/>
  <c r="H258" i="6"/>
  <c r="F258" i="6"/>
  <c r="D249" i="6"/>
  <c r="D250" i="6"/>
  <c r="D251" i="6"/>
  <c r="D252" i="6"/>
  <c r="D253" i="6"/>
  <c r="D254" i="6"/>
  <c r="D255" i="6"/>
  <c r="D256" i="6"/>
  <c r="D257" i="6"/>
  <c r="D258" i="6"/>
  <c r="E258" i="6"/>
  <c r="C258" i="6"/>
  <c r="G257" i="6"/>
  <c r="L257" i="6"/>
  <c r="K257" i="6"/>
  <c r="J257" i="6"/>
  <c r="I257" i="6"/>
  <c r="H257" i="6"/>
  <c r="F257" i="6"/>
  <c r="C257" i="6"/>
  <c r="G256" i="6"/>
  <c r="L256" i="6"/>
  <c r="K256" i="6"/>
  <c r="J256" i="6"/>
  <c r="I256" i="6"/>
  <c r="H256" i="6"/>
  <c r="F256" i="6"/>
  <c r="C256" i="6"/>
  <c r="G255" i="6"/>
  <c r="L255" i="6"/>
  <c r="K255" i="6"/>
  <c r="J255" i="6"/>
  <c r="I255" i="6"/>
  <c r="H255" i="6"/>
  <c r="F255" i="6"/>
  <c r="C255" i="6"/>
  <c r="G254" i="6"/>
  <c r="L254" i="6"/>
  <c r="K254" i="6"/>
  <c r="J254" i="6"/>
  <c r="I254" i="6"/>
  <c r="H254" i="6"/>
  <c r="F254" i="6"/>
  <c r="C254" i="6"/>
  <c r="G253" i="6"/>
  <c r="L253" i="6"/>
  <c r="K253" i="6"/>
  <c r="J253" i="6"/>
  <c r="I253" i="6"/>
  <c r="H253" i="6"/>
  <c r="F253" i="6"/>
  <c r="C253" i="6"/>
  <c r="G252" i="6"/>
  <c r="L252" i="6"/>
  <c r="K252" i="6"/>
  <c r="J252" i="6"/>
  <c r="I252" i="6"/>
  <c r="H252" i="6"/>
  <c r="F252" i="6"/>
  <c r="C252" i="6"/>
  <c r="G251" i="6"/>
  <c r="L251" i="6"/>
  <c r="K251" i="6"/>
  <c r="J251" i="6"/>
  <c r="I251" i="6"/>
  <c r="H251" i="6"/>
  <c r="F251" i="6"/>
  <c r="C251" i="6"/>
  <c r="G250" i="6"/>
  <c r="L250" i="6"/>
  <c r="K250" i="6"/>
  <c r="J250" i="6"/>
  <c r="I250" i="6"/>
  <c r="H250" i="6"/>
  <c r="F250" i="6"/>
  <c r="C250" i="6"/>
  <c r="G249" i="6"/>
  <c r="L249" i="6"/>
  <c r="K249" i="6"/>
  <c r="J249" i="6"/>
  <c r="I249" i="6"/>
  <c r="H249" i="6"/>
  <c r="F249" i="6"/>
  <c r="C249" i="6"/>
  <c r="G248" i="6"/>
  <c r="L248" i="6"/>
  <c r="K248" i="6"/>
  <c r="J248" i="6"/>
  <c r="I248" i="6"/>
  <c r="H248" i="6"/>
  <c r="F248" i="6"/>
  <c r="D239" i="6"/>
  <c r="D240" i="6"/>
  <c r="D241" i="6"/>
  <c r="D242" i="6"/>
  <c r="D243" i="6"/>
  <c r="D244" i="6"/>
  <c r="D245" i="6"/>
  <c r="D246" i="6"/>
  <c r="D247" i="6"/>
  <c r="D248" i="6"/>
  <c r="E248" i="6"/>
  <c r="C248" i="6"/>
  <c r="G247" i="6"/>
  <c r="L247" i="6"/>
  <c r="K247" i="6"/>
  <c r="J247" i="6"/>
  <c r="I247" i="6"/>
  <c r="H247" i="6"/>
  <c r="F247" i="6"/>
  <c r="C247" i="6"/>
  <c r="G246" i="6"/>
  <c r="L246" i="6"/>
  <c r="K246" i="6"/>
  <c r="J246" i="6"/>
  <c r="I246" i="6"/>
  <c r="H246" i="6"/>
  <c r="F246" i="6"/>
  <c r="C246" i="6"/>
  <c r="G245" i="6"/>
  <c r="L245" i="6"/>
  <c r="K245" i="6"/>
  <c r="J245" i="6"/>
  <c r="I245" i="6"/>
  <c r="H245" i="6"/>
  <c r="F245" i="6"/>
  <c r="C245" i="6"/>
  <c r="G244" i="6"/>
  <c r="L244" i="6"/>
  <c r="K244" i="6"/>
  <c r="J244" i="6"/>
  <c r="I244" i="6"/>
  <c r="H244" i="6"/>
  <c r="F244" i="6"/>
  <c r="C244" i="6"/>
  <c r="G243" i="6"/>
  <c r="L243" i="6"/>
  <c r="K243" i="6"/>
  <c r="J243" i="6"/>
  <c r="I243" i="6"/>
  <c r="H243" i="6"/>
  <c r="F243" i="6"/>
  <c r="C243" i="6"/>
  <c r="G242" i="6"/>
  <c r="L242" i="6"/>
  <c r="K242" i="6"/>
  <c r="J242" i="6"/>
  <c r="I242" i="6"/>
  <c r="H242" i="6"/>
  <c r="F242" i="6"/>
  <c r="C242" i="6"/>
  <c r="G241" i="6"/>
  <c r="L241" i="6"/>
  <c r="K241" i="6"/>
  <c r="J241" i="6"/>
  <c r="I241" i="6"/>
  <c r="H241" i="6"/>
  <c r="F241" i="6"/>
  <c r="C241" i="6"/>
  <c r="G240" i="6"/>
  <c r="L240" i="6"/>
  <c r="K240" i="6"/>
  <c r="J240" i="6"/>
  <c r="I240" i="6"/>
  <c r="H240" i="6"/>
  <c r="F240" i="6"/>
  <c r="C240" i="6"/>
  <c r="G239" i="6"/>
  <c r="L239" i="6"/>
  <c r="K239" i="6"/>
  <c r="J239" i="6"/>
  <c r="I239" i="6"/>
  <c r="H239" i="6"/>
  <c r="F239" i="6"/>
  <c r="C239" i="6"/>
  <c r="G238" i="6"/>
  <c r="L238" i="6"/>
  <c r="K238" i="6"/>
  <c r="J238" i="6"/>
  <c r="I238" i="6"/>
  <c r="H238" i="6"/>
  <c r="F238" i="6"/>
  <c r="D229" i="6"/>
  <c r="D230" i="6"/>
  <c r="D231" i="6"/>
  <c r="D232" i="6"/>
  <c r="D233" i="6"/>
  <c r="D234" i="6"/>
  <c r="D235" i="6"/>
  <c r="D236" i="6"/>
  <c r="D237" i="6"/>
  <c r="D238" i="6"/>
  <c r="E238" i="6"/>
  <c r="C238" i="6"/>
  <c r="G237" i="6"/>
  <c r="L237" i="6"/>
  <c r="K237" i="6"/>
  <c r="J237" i="6"/>
  <c r="I237" i="6"/>
  <c r="H237" i="6"/>
  <c r="F237" i="6"/>
  <c r="C237" i="6"/>
  <c r="G236" i="6"/>
  <c r="L236" i="6"/>
  <c r="K236" i="6"/>
  <c r="J236" i="6"/>
  <c r="I236" i="6"/>
  <c r="H236" i="6"/>
  <c r="F236" i="6"/>
  <c r="C236" i="6"/>
  <c r="G235" i="6"/>
  <c r="L235" i="6"/>
  <c r="K235" i="6"/>
  <c r="J235" i="6"/>
  <c r="I235" i="6"/>
  <c r="H235" i="6"/>
  <c r="F235" i="6"/>
  <c r="C235" i="6"/>
  <c r="G234" i="6"/>
  <c r="L234" i="6"/>
  <c r="K234" i="6"/>
  <c r="J234" i="6"/>
  <c r="I234" i="6"/>
  <c r="H234" i="6"/>
  <c r="F234" i="6"/>
  <c r="C234" i="6"/>
  <c r="G233" i="6"/>
  <c r="L233" i="6"/>
  <c r="K233" i="6"/>
  <c r="J233" i="6"/>
  <c r="I233" i="6"/>
  <c r="H233" i="6"/>
  <c r="F233" i="6"/>
  <c r="C233" i="6"/>
  <c r="G232" i="6"/>
  <c r="L232" i="6"/>
  <c r="K232" i="6"/>
  <c r="J232" i="6"/>
  <c r="I232" i="6"/>
  <c r="H232" i="6"/>
  <c r="F232" i="6"/>
  <c r="C232" i="6"/>
  <c r="G231" i="6"/>
  <c r="L231" i="6"/>
  <c r="K231" i="6"/>
  <c r="J231" i="6"/>
  <c r="I231" i="6"/>
  <c r="H231" i="6"/>
  <c r="F231" i="6"/>
  <c r="C231" i="6"/>
  <c r="G230" i="6"/>
  <c r="L230" i="6"/>
  <c r="K230" i="6"/>
  <c r="J230" i="6"/>
  <c r="I230" i="6"/>
  <c r="H230" i="6"/>
  <c r="F230" i="6"/>
  <c r="C230" i="6"/>
  <c r="G229" i="6"/>
  <c r="L229" i="6"/>
  <c r="K229" i="6"/>
  <c r="J229" i="6"/>
  <c r="I229" i="6"/>
  <c r="H229" i="6"/>
  <c r="F229" i="6"/>
  <c r="C229" i="6"/>
  <c r="G228" i="6"/>
  <c r="L228" i="6"/>
  <c r="K228" i="6"/>
  <c r="J228" i="6"/>
  <c r="I228" i="6"/>
  <c r="H228" i="6"/>
  <c r="F228" i="6"/>
  <c r="D219" i="6"/>
  <c r="D220" i="6"/>
  <c r="D221" i="6"/>
  <c r="D222" i="6"/>
  <c r="D223" i="6"/>
  <c r="D224" i="6"/>
  <c r="D225" i="6"/>
  <c r="D226" i="6"/>
  <c r="D227" i="6"/>
  <c r="D228" i="6"/>
  <c r="E228" i="6"/>
  <c r="C228" i="6"/>
  <c r="G227" i="6"/>
  <c r="L227" i="6"/>
  <c r="K227" i="6"/>
  <c r="J227" i="6"/>
  <c r="I227" i="6"/>
  <c r="H227" i="6"/>
  <c r="F227" i="6"/>
  <c r="C227" i="6"/>
  <c r="G226" i="6"/>
  <c r="L226" i="6"/>
  <c r="K226" i="6"/>
  <c r="J226" i="6"/>
  <c r="I226" i="6"/>
  <c r="H226" i="6"/>
  <c r="F226" i="6"/>
  <c r="C226" i="6"/>
  <c r="G225" i="6"/>
  <c r="L225" i="6"/>
  <c r="K225" i="6"/>
  <c r="J225" i="6"/>
  <c r="I225" i="6"/>
  <c r="H225" i="6"/>
  <c r="F225" i="6"/>
  <c r="C225" i="6"/>
  <c r="G224" i="6"/>
  <c r="L224" i="6"/>
  <c r="K224" i="6"/>
  <c r="J224" i="6"/>
  <c r="I224" i="6"/>
  <c r="H224" i="6"/>
  <c r="F224" i="6"/>
  <c r="C224" i="6"/>
  <c r="G223" i="6"/>
  <c r="L223" i="6"/>
  <c r="K223" i="6"/>
  <c r="J223" i="6"/>
  <c r="I223" i="6"/>
  <c r="H223" i="6"/>
  <c r="F223" i="6"/>
  <c r="C223" i="6"/>
  <c r="G222" i="6"/>
  <c r="L222" i="6"/>
  <c r="K222" i="6"/>
  <c r="J222" i="6"/>
  <c r="I222" i="6"/>
  <c r="H222" i="6"/>
  <c r="F222" i="6"/>
  <c r="C222" i="6"/>
  <c r="G221" i="6"/>
  <c r="L221" i="6"/>
  <c r="K221" i="6"/>
  <c r="J221" i="6"/>
  <c r="I221" i="6"/>
  <c r="H221" i="6"/>
  <c r="F221" i="6"/>
  <c r="C221" i="6"/>
  <c r="G220" i="6"/>
  <c r="L220" i="6"/>
  <c r="K220" i="6"/>
  <c r="J220" i="6"/>
  <c r="I220" i="6"/>
  <c r="H220" i="6"/>
  <c r="F220" i="6"/>
  <c r="C220" i="6"/>
  <c r="G219" i="6"/>
  <c r="L219" i="6"/>
  <c r="K219" i="6"/>
  <c r="J219" i="6"/>
  <c r="I219" i="6"/>
  <c r="H219" i="6"/>
  <c r="F219" i="6"/>
  <c r="C219" i="6"/>
  <c r="G218" i="6"/>
  <c r="L218" i="6"/>
  <c r="K218" i="6"/>
  <c r="J218" i="6"/>
  <c r="I218" i="6"/>
  <c r="H218" i="6"/>
  <c r="F218" i="6"/>
  <c r="D209" i="6"/>
  <c r="D210" i="6"/>
  <c r="D211" i="6"/>
  <c r="D212" i="6"/>
  <c r="D213" i="6"/>
  <c r="D214" i="6"/>
  <c r="D215" i="6"/>
  <c r="D216" i="6"/>
  <c r="D217" i="6"/>
  <c r="D218" i="6"/>
  <c r="E218" i="6"/>
  <c r="C218" i="6"/>
  <c r="G217" i="6"/>
  <c r="L217" i="6"/>
  <c r="K217" i="6"/>
  <c r="J217" i="6"/>
  <c r="I217" i="6"/>
  <c r="H217" i="6"/>
  <c r="F217" i="6"/>
  <c r="C217" i="6"/>
  <c r="G216" i="6"/>
  <c r="L216" i="6"/>
  <c r="K216" i="6"/>
  <c r="J216" i="6"/>
  <c r="I216" i="6"/>
  <c r="H216" i="6"/>
  <c r="F216" i="6"/>
  <c r="C216" i="6"/>
  <c r="G215" i="6"/>
  <c r="L215" i="6"/>
  <c r="K215" i="6"/>
  <c r="J215" i="6"/>
  <c r="I215" i="6"/>
  <c r="H215" i="6"/>
  <c r="F215" i="6"/>
  <c r="C215" i="6"/>
  <c r="G214" i="6"/>
  <c r="L214" i="6"/>
  <c r="K214" i="6"/>
  <c r="J214" i="6"/>
  <c r="I214" i="6"/>
  <c r="H214" i="6"/>
  <c r="F214" i="6"/>
  <c r="C214" i="6"/>
  <c r="G213" i="6"/>
  <c r="L213" i="6"/>
  <c r="K213" i="6"/>
  <c r="J213" i="6"/>
  <c r="I213" i="6"/>
  <c r="H213" i="6"/>
  <c r="F213" i="6"/>
  <c r="C213" i="6"/>
  <c r="G212" i="6"/>
  <c r="L212" i="6"/>
  <c r="K212" i="6"/>
  <c r="J212" i="6"/>
  <c r="I212" i="6"/>
  <c r="H212" i="6"/>
  <c r="F212" i="6"/>
  <c r="C212" i="6"/>
  <c r="G211" i="6"/>
  <c r="L211" i="6"/>
  <c r="K211" i="6"/>
  <c r="J211" i="6"/>
  <c r="I211" i="6"/>
  <c r="H211" i="6"/>
  <c r="F211" i="6"/>
  <c r="C211" i="6"/>
  <c r="G210" i="6"/>
  <c r="L210" i="6"/>
  <c r="K210" i="6"/>
  <c r="J210" i="6"/>
  <c r="I210" i="6"/>
  <c r="H210" i="6"/>
  <c r="F210" i="6"/>
  <c r="C210" i="6"/>
  <c r="G209" i="6"/>
  <c r="L209" i="6"/>
  <c r="K209" i="6"/>
  <c r="J209" i="6"/>
  <c r="I209" i="6"/>
  <c r="H209" i="6"/>
  <c r="F209" i="6"/>
  <c r="C209" i="6"/>
  <c r="G208" i="6"/>
  <c r="L208" i="6"/>
  <c r="K208" i="6"/>
  <c r="J208" i="6"/>
  <c r="I208" i="6"/>
  <c r="H208" i="6"/>
  <c r="F208" i="6"/>
  <c r="D199" i="6"/>
  <c r="D200" i="6"/>
  <c r="D201" i="6"/>
  <c r="D202" i="6"/>
  <c r="D203" i="6"/>
  <c r="D204" i="6"/>
  <c r="D205" i="6"/>
  <c r="D206" i="6"/>
  <c r="D207" i="6"/>
  <c r="D208" i="6"/>
  <c r="E208" i="6"/>
  <c r="C208" i="6"/>
  <c r="G207" i="6"/>
  <c r="L207" i="6"/>
  <c r="K207" i="6"/>
  <c r="J207" i="6"/>
  <c r="I207" i="6"/>
  <c r="H207" i="6"/>
  <c r="F207" i="6"/>
  <c r="C207" i="6"/>
  <c r="G206" i="6"/>
  <c r="L206" i="6"/>
  <c r="K206" i="6"/>
  <c r="J206" i="6"/>
  <c r="I206" i="6"/>
  <c r="H206" i="6"/>
  <c r="F206" i="6"/>
  <c r="C206" i="6"/>
  <c r="G205" i="6"/>
  <c r="L205" i="6"/>
  <c r="K205" i="6"/>
  <c r="J205" i="6"/>
  <c r="I205" i="6"/>
  <c r="H205" i="6"/>
  <c r="F205" i="6"/>
  <c r="C205" i="6"/>
  <c r="G204" i="6"/>
  <c r="L204" i="6"/>
  <c r="K204" i="6"/>
  <c r="J204" i="6"/>
  <c r="I204" i="6"/>
  <c r="H204" i="6"/>
  <c r="F204" i="6"/>
  <c r="C204" i="6"/>
  <c r="G203" i="6"/>
  <c r="L203" i="6"/>
  <c r="K203" i="6"/>
  <c r="J203" i="6"/>
  <c r="I203" i="6"/>
  <c r="H203" i="6"/>
  <c r="F203" i="6"/>
  <c r="C203" i="6"/>
  <c r="G202" i="6"/>
  <c r="L202" i="6"/>
  <c r="K202" i="6"/>
  <c r="J202" i="6"/>
  <c r="I202" i="6"/>
  <c r="H202" i="6"/>
  <c r="F202" i="6"/>
  <c r="C202" i="6"/>
  <c r="G201" i="6"/>
  <c r="L201" i="6"/>
  <c r="K201" i="6"/>
  <c r="J201" i="6"/>
  <c r="I201" i="6"/>
  <c r="H201" i="6"/>
  <c r="F201" i="6"/>
  <c r="C201" i="6"/>
  <c r="G200" i="6"/>
  <c r="L200" i="6"/>
  <c r="K200" i="6"/>
  <c r="J200" i="6"/>
  <c r="I200" i="6"/>
  <c r="H200" i="6"/>
  <c r="F200" i="6"/>
  <c r="C200" i="6"/>
  <c r="G199" i="6"/>
  <c r="L199" i="6"/>
  <c r="K199" i="6"/>
  <c r="J199" i="6"/>
  <c r="I199" i="6"/>
  <c r="H199" i="6"/>
  <c r="F199" i="6"/>
  <c r="C199" i="6"/>
  <c r="G198" i="6"/>
  <c r="L198" i="6"/>
  <c r="K198" i="6"/>
  <c r="J198" i="6"/>
  <c r="I198" i="6"/>
  <c r="H198" i="6"/>
  <c r="F198" i="6"/>
  <c r="D189" i="6"/>
  <c r="D190" i="6"/>
  <c r="D191" i="6"/>
  <c r="D192" i="6"/>
  <c r="D193" i="6"/>
  <c r="D194" i="6"/>
  <c r="D195" i="6"/>
  <c r="D196" i="6"/>
  <c r="D197" i="6"/>
  <c r="D198" i="6"/>
  <c r="E198" i="6"/>
  <c r="C198" i="6"/>
  <c r="G197" i="6"/>
  <c r="L197" i="6"/>
  <c r="K197" i="6"/>
  <c r="J197" i="6"/>
  <c r="I197" i="6"/>
  <c r="H197" i="6"/>
  <c r="F197" i="6"/>
  <c r="C197" i="6"/>
  <c r="G196" i="6"/>
  <c r="L196" i="6"/>
  <c r="K196" i="6"/>
  <c r="J196" i="6"/>
  <c r="I196" i="6"/>
  <c r="H196" i="6"/>
  <c r="F196" i="6"/>
  <c r="C196" i="6"/>
  <c r="G195" i="6"/>
  <c r="L195" i="6"/>
  <c r="K195" i="6"/>
  <c r="J195" i="6"/>
  <c r="I195" i="6"/>
  <c r="H195" i="6"/>
  <c r="F195" i="6"/>
  <c r="C195" i="6"/>
  <c r="G194" i="6"/>
  <c r="L194" i="6"/>
  <c r="K194" i="6"/>
  <c r="J194" i="6"/>
  <c r="I194" i="6"/>
  <c r="H194" i="6"/>
  <c r="F194" i="6"/>
  <c r="C194" i="6"/>
  <c r="G193" i="6"/>
  <c r="L193" i="6"/>
  <c r="K193" i="6"/>
  <c r="J193" i="6"/>
  <c r="I193" i="6"/>
  <c r="H193" i="6"/>
  <c r="F193" i="6"/>
  <c r="C193" i="6"/>
  <c r="G192" i="6"/>
  <c r="L192" i="6"/>
  <c r="K192" i="6"/>
  <c r="J192" i="6"/>
  <c r="I192" i="6"/>
  <c r="H192" i="6"/>
  <c r="F192" i="6"/>
  <c r="C192" i="6"/>
  <c r="G191" i="6"/>
  <c r="L191" i="6"/>
  <c r="K191" i="6"/>
  <c r="J191" i="6"/>
  <c r="I191" i="6"/>
  <c r="H191" i="6"/>
  <c r="F191" i="6"/>
  <c r="C191" i="6"/>
  <c r="G190" i="6"/>
  <c r="L190" i="6"/>
  <c r="K190" i="6"/>
  <c r="J190" i="6"/>
  <c r="I190" i="6"/>
  <c r="H190" i="6"/>
  <c r="F190" i="6"/>
  <c r="C190" i="6"/>
  <c r="G189" i="6"/>
  <c r="L189" i="6"/>
  <c r="K189" i="6"/>
  <c r="J189" i="6"/>
  <c r="I189" i="6"/>
  <c r="H189" i="6"/>
  <c r="F189" i="6"/>
  <c r="C189" i="6"/>
  <c r="G188" i="6"/>
  <c r="L188" i="6"/>
  <c r="K188" i="6"/>
  <c r="J188" i="6"/>
  <c r="I188" i="6"/>
  <c r="H188" i="6"/>
  <c r="F188" i="6"/>
  <c r="D179" i="6"/>
  <c r="D180" i="6"/>
  <c r="D181" i="6"/>
  <c r="D182" i="6"/>
  <c r="D183" i="6"/>
  <c r="D184" i="6"/>
  <c r="D185" i="6"/>
  <c r="D186" i="6"/>
  <c r="D187" i="6"/>
  <c r="D188" i="6"/>
  <c r="E188" i="6"/>
  <c r="C188" i="6"/>
  <c r="G187" i="6"/>
  <c r="L187" i="6"/>
  <c r="K187" i="6"/>
  <c r="J187" i="6"/>
  <c r="I187" i="6"/>
  <c r="H187" i="6"/>
  <c r="F187" i="6"/>
  <c r="C187" i="6"/>
  <c r="G186" i="6"/>
  <c r="L186" i="6"/>
  <c r="K186" i="6"/>
  <c r="J186" i="6"/>
  <c r="I186" i="6"/>
  <c r="H186" i="6"/>
  <c r="F186" i="6"/>
  <c r="C186" i="6"/>
  <c r="G185" i="6"/>
  <c r="L185" i="6"/>
  <c r="K185" i="6"/>
  <c r="J185" i="6"/>
  <c r="I185" i="6"/>
  <c r="H185" i="6"/>
  <c r="F185" i="6"/>
  <c r="C185" i="6"/>
  <c r="G184" i="6"/>
  <c r="L184" i="6"/>
  <c r="K184" i="6"/>
  <c r="J184" i="6"/>
  <c r="I184" i="6"/>
  <c r="H184" i="6"/>
  <c r="F184" i="6"/>
  <c r="C184" i="6"/>
  <c r="G183" i="6"/>
  <c r="L183" i="6"/>
  <c r="K183" i="6"/>
  <c r="J183" i="6"/>
  <c r="I183" i="6"/>
  <c r="H183" i="6"/>
  <c r="F183" i="6"/>
  <c r="C183" i="6"/>
  <c r="G182" i="6"/>
  <c r="L182" i="6"/>
  <c r="K182" i="6"/>
  <c r="J182" i="6"/>
  <c r="I182" i="6"/>
  <c r="H182" i="6"/>
  <c r="F182" i="6"/>
  <c r="C182" i="6"/>
  <c r="G181" i="6"/>
  <c r="L181" i="6"/>
  <c r="K181" i="6"/>
  <c r="J181" i="6"/>
  <c r="I181" i="6"/>
  <c r="H181" i="6"/>
  <c r="F181" i="6"/>
  <c r="C181" i="6"/>
  <c r="G180" i="6"/>
  <c r="L180" i="6"/>
  <c r="K180" i="6"/>
  <c r="J180" i="6"/>
  <c r="I180" i="6"/>
  <c r="H180" i="6"/>
  <c r="F180" i="6"/>
  <c r="C180" i="6"/>
  <c r="G179" i="6"/>
  <c r="L179" i="6"/>
  <c r="K179" i="6"/>
  <c r="J179" i="6"/>
  <c r="I179" i="6"/>
  <c r="H179" i="6"/>
  <c r="F179" i="6"/>
  <c r="C179" i="6"/>
  <c r="G178" i="6"/>
  <c r="L178" i="6"/>
  <c r="K178" i="6"/>
  <c r="J178" i="6"/>
  <c r="I178" i="6"/>
  <c r="H178" i="6"/>
  <c r="F178" i="6"/>
  <c r="D169" i="6"/>
  <c r="D170" i="6"/>
  <c r="D171" i="6"/>
  <c r="D172" i="6"/>
  <c r="D173" i="6"/>
  <c r="D174" i="6"/>
  <c r="D175" i="6"/>
  <c r="D176" i="6"/>
  <c r="D177" i="6"/>
  <c r="D178" i="6"/>
  <c r="E178" i="6"/>
  <c r="C178" i="6"/>
  <c r="G177" i="6"/>
  <c r="L177" i="6"/>
  <c r="K177" i="6"/>
  <c r="J177" i="6"/>
  <c r="I177" i="6"/>
  <c r="H177" i="6"/>
  <c r="F177" i="6"/>
  <c r="C177" i="6"/>
  <c r="G176" i="6"/>
  <c r="L176" i="6"/>
  <c r="K176" i="6"/>
  <c r="J176" i="6"/>
  <c r="I176" i="6"/>
  <c r="H176" i="6"/>
  <c r="F176" i="6"/>
  <c r="C176" i="6"/>
  <c r="G175" i="6"/>
  <c r="L175" i="6"/>
  <c r="K175" i="6"/>
  <c r="J175" i="6"/>
  <c r="I175" i="6"/>
  <c r="H175" i="6"/>
  <c r="F175" i="6"/>
  <c r="C175" i="6"/>
  <c r="G174" i="6"/>
  <c r="L174" i="6"/>
  <c r="K174" i="6"/>
  <c r="J174" i="6"/>
  <c r="I174" i="6"/>
  <c r="H174" i="6"/>
  <c r="F174" i="6"/>
  <c r="C174" i="6"/>
  <c r="G173" i="6"/>
  <c r="L173" i="6"/>
  <c r="K173" i="6"/>
  <c r="J173" i="6"/>
  <c r="I173" i="6"/>
  <c r="H173" i="6"/>
  <c r="F173" i="6"/>
  <c r="C173" i="6"/>
  <c r="G172" i="6"/>
  <c r="L172" i="6"/>
  <c r="K172" i="6"/>
  <c r="J172" i="6"/>
  <c r="I172" i="6"/>
  <c r="H172" i="6"/>
  <c r="F172" i="6"/>
  <c r="C172" i="6"/>
  <c r="G171" i="6"/>
  <c r="L171" i="6"/>
  <c r="K171" i="6"/>
  <c r="J171" i="6"/>
  <c r="I171" i="6"/>
  <c r="H171" i="6"/>
  <c r="F171" i="6"/>
  <c r="C171" i="6"/>
  <c r="G170" i="6"/>
  <c r="L170" i="6"/>
  <c r="K170" i="6"/>
  <c r="J170" i="6"/>
  <c r="I170" i="6"/>
  <c r="H170" i="6"/>
  <c r="F170" i="6"/>
  <c r="C170" i="6"/>
  <c r="G169" i="6"/>
  <c r="L169" i="6"/>
  <c r="K169" i="6"/>
  <c r="J169" i="6"/>
  <c r="I169" i="6"/>
  <c r="H169" i="6"/>
  <c r="F169" i="6"/>
  <c r="C169" i="6"/>
  <c r="G168" i="6"/>
  <c r="L168" i="6"/>
  <c r="K168" i="6"/>
  <c r="J168" i="6"/>
  <c r="I168" i="6"/>
  <c r="H168" i="6"/>
  <c r="F168" i="6"/>
  <c r="D159" i="6"/>
  <c r="D160" i="6"/>
  <c r="D161" i="6"/>
  <c r="D162" i="6"/>
  <c r="D163" i="6"/>
  <c r="D164" i="6"/>
  <c r="D165" i="6"/>
  <c r="D166" i="6"/>
  <c r="D167" i="6"/>
  <c r="D168" i="6"/>
  <c r="E168" i="6"/>
  <c r="C168" i="6"/>
  <c r="G167" i="6"/>
  <c r="L167" i="6"/>
  <c r="K167" i="6"/>
  <c r="J167" i="6"/>
  <c r="I167" i="6"/>
  <c r="H167" i="6"/>
  <c r="F167" i="6"/>
  <c r="C167" i="6"/>
  <c r="G166" i="6"/>
  <c r="L166" i="6"/>
  <c r="K166" i="6"/>
  <c r="J166" i="6"/>
  <c r="I166" i="6"/>
  <c r="H166" i="6"/>
  <c r="F166" i="6"/>
  <c r="C166" i="6"/>
  <c r="G165" i="6"/>
  <c r="L165" i="6"/>
  <c r="K165" i="6"/>
  <c r="J165" i="6"/>
  <c r="I165" i="6"/>
  <c r="H165" i="6"/>
  <c r="F165" i="6"/>
  <c r="C165" i="6"/>
  <c r="G164" i="6"/>
  <c r="L164" i="6"/>
  <c r="K164" i="6"/>
  <c r="J164" i="6"/>
  <c r="I164" i="6"/>
  <c r="H164" i="6"/>
  <c r="F164" i="6"/>
  <c r="C164" i="6"/>
  <c r="G163" i="6"/>
  <c r="L163" i="6"/>
  <c r="K163" i="6"/>
  <c r="J163" i="6"/>
  <c r="I163" i="6"/>
  <c r="H163" i="6"/>
  <c r="F163" i="6"/>
  <c r="C163" i="6"/>
  <c r="G162" i="6"/>
  <c r="L162" i="6"/>
  <c r="K162" i="6"/>
  <c r="J162" i="6"/>
  <c r="I162" i="6"/>
  <c r="H162" i="6"/>
  <c r="F162" i="6"/>
  <c r="C162" i="6"/>
  <c r="G161" i="6"/>
  <c r="L161" i="6"/>
  <c r="K161" i="6"/>
  <c r="J161" i="6"/>
  <c r="I161" i="6"/>
  <c r="H161" i="6"/>
  <c r="F161" i="6"/>
  <c r="C161" i="6"/>
  <c r="G160" i="6"/>
  <c r="L160" i="6"/>
  <c r="K160" i="6"/>
  <c r="J160" i="6"/>
  <c r="I160" i="6"/>
  <c r="H160" i="6"/>
  <c r="F160" i="6"/>
  <c r="C160" i="6"/>
  <c r="G159" i="6"/>
  <c r="L159" i="6"/>
  <c r="K159" i="6"/>
  <c r="J159" i="6"/>
  <c r="I159" i="6"/>
  <c r="H159" i="6"/>
  <c r="F159" i="6"/>
  <c r="C159" i="6"/>
  <c r="G158" i="6"/>
  <c r="L158" i="6"/>
  <c r="K158" i="6"/>
  <c r="J158" i="6"/>
  <c r="I158" i="6"/>
  <c r="H158" i="6"/>
  <c r="F158" i="6"/>
  <c r="D149" i="6"/>
  <c r="D150" i="6"/>
  <c r="D151" i="6"/>
  <c r="D152" i="6"/>
  <c r="D153" i="6"/>
  <c r="D154" i="6"/>
  <c r="D155" i="6"/>
  <c r="D156" i="6"/>
  <c r="D157" i="6"/>
  <c r="D158" i="6"/>
  <c r="E158" i="6"/>
  <c r="C158" i="6"/>
  <c r="G157" i="6"/>
  <c r="L157" i="6"/>
  <c r="K157" i="6"/>
  <c r="J157" i="6"/>
  <c r="I157" i="6"/>
  <c r="H157" i="6"/>
  <c r="F157" i="6"/>
  <c r="C157" i="6"/>
  <c r="G156" i="6"/>
  <c r="L156" i="6"/>
  <c r="K156" i="6"/>
  <c r="J156" i="6"/>
  <c r="I156" i="6"/>
  <c r="H156" i="6"/>
  <c r="F156" i="6"/>
  <c r="C156" i="6"/>
  <c r="G155" i="6"/>
  <c r="L155" i="6"/>
  <c r="K155" i="6"/>
  <c r="J155" i="6"/>
  <c r="I155" i="6"/>
  <c r="H155" i="6"/>
  <c r="F155" i="6"/>
  <c r="C155" i="6"/>
  <c r="G154" i="6"/>
  <c r="L154" i="6"/>
  <c r="K154" i="6"/>
  <c r="J154" i="6"/>
  <c r="I154" i="6"/>
  <c r="H154" i="6"/>
  <c r="F154" i="6"/>
  <c r="C154" i="6"/>
  <c r="G153" i="6"/>
  <c r="L153" i="6"/>
  <c r="K153" i="6"/>
  <c r="J153" i="6"/>
  <c r="I153" i="6"/>
  <c r="H153" i="6"/>
  <c r="F153" i="6"/>
  <c r="C153" i="6"/>
  <c r="G152" i="6"/>
  <c r="L152" i="6"/>
  <c r="K152" i="6"/>
  <c r="J152" i="6"/>
  <c r="I152" i="6"/>
  <c r="H152" i="6"/>
  <c r="F152" i="6"/>
  <c r="C152" i="6"/>
  <c r="G151" i="6"/>
  <c r="L151" i="6"/>
  <c r="K151" i="6"/>
  <c r="J151" i="6"/>
  <c r="I151" i="6"/>
  <c r="H151" i="6"/>
  <c r="F151" i="6"/>
  <c r="C151" i="6"/>
  <c r="G150" i="6"/>
  <c r="L150" i="6"/>
  <c r="K150" i="6"/>
  <c r="J150" i="6"/>
  <c r="I150" i="6"/>
  <c r="H150" i="6"/>
  <c r="F150" i="6"/>
  <c r="C150" i="6"/>
  <c r="G149" i="6"/>
  <c r="L149" i="6"/>
  <c r="K149" i="6"/>
  <c r="J149" i="6"/>
  <c r="I149" i="6"/>
  <c r="H149" i="6"/>
  <c r="F149" i="6"/>
  <c r="C149" i="6"/>
  <c r="G148" i="6"/>
  <c r="L148" i="6"/>
  <c r="K148" i="6"/>
  <c r="J148" i="6"/>
  <c r="I148" i="6"/>
  <c r="H148" i="6"/>
  <c r="F148" i="6"/>
  <c r="D139" i="6"/>
  <c r="D140" i="6"/>
  <c r="D141" i="6"/>
  <c r="D142" i="6"/>
  <c r="D143" i="6"/>
  <c r="D144" i="6"/>
  <c r="D145" i="6"/>
  <c r="D146" i="6"/>
  <c r="D147" i="6"/>
  <c r="D148" i="6"/>
  <c r="E148" i="6"/>
  <c r="C148" i="6"/>
  <c r="G147" i="6"/>
  <c r="L147" i="6"/>
  <c r="K147" i="6"/>
  <c r="J147" i="6"/>
  <c r="I147" i="6"/>
  <c r="H147" i="6"/>
  <c r="F147" i="6"/>
  <c r="C147" i="6"/>
  <c r="O146" i="6"/>
  <c r="G146" i="6"/>
  <c r="L146" i="6"/>
  <c r="K146" i="6"/>
  <c r="J146" i="6"/>
  <c r="I146" i="6"/>
  <c r="H146" i="6"/>
  <c r="F146" i="6"/>
  <c r="C146" i="6"/>
  <c r="O145" i="6"/>
  <c r="G145" i="6"/>
  <c r="L145" i="6"/>
  <c r="K145" i="6"/>
  <c r="J145" i="6"/>
  <c r="I145" i="6"/>
  <c r="H145" i="6"/>
  <c r="F145" i="6"/>
  <c r="C145" i="6"/>
  <c r="O144" i="6"/>
  <c r="G144" i="6"/>
  <c r="L144" i="6"/>
  <c r="K144" i="6"/>
  <c r="J144" i="6"/>
  <c r="I144" i="6"/>
  <c r="H144" i="6"/>
  <c r="F144" i="6"/>
  <c r="C144" i="6"/>
  <c r="O143" i="6"/>
  <c r="G143" i="6"/>
  <c r="L143" i="6"/>
  <c r="K143" i="6"/>
  <c r="J143" i="6"/>
  <c r="I143" i="6"/>
  <c r="H143" i="6"/>
  <c r="F143" i="6"/>
  <c r="C143" i="6"/>
  <c r="O142" i="6"/>
  <c r="G142" i="6"/>
  <c r="L142" i="6"/>
  <c r="K142" i="6"/>
  <c r="J142" i="6"/>
  <c r="I142" i="6"/>
  <c r="H142" i="6"/>
  <c r="F142" i="6"/>
  <c r="C142" i="6"/>
  <c r="O141" i="6"/>
  <c r="G141" i="6"/>
  <c r="L141" i="6"/>
  <c r="K141" i="6"/>
  <c r="J141" i="6"/>
  <c r="I141" i="6"/>
  <c r="H141" i="6"/>
  <c r="F141" i="6"/>
  <c r="C141" i="6"/>
  <c r="O140" i="6"/>
  <c r="G140" i="6"/>
  <c r="L140" i="6"/>
  <c r="K140" i="6"/>
  <c r="J140" i="6"/>
  <c r="I140" i="6"/>
  <c r="H140" i="6"/>
  <c r="F140" i="6"/>
  <c r="C140" i="6"/>
  <c r="O139" i="6"/>
  <c r="G139" i="6"/>
  <c r="L139" i="6"/>
  <c r="K139" i="6"/>
  <c r="J139" i="6"/>
  <c r="I139" i="6"/>
  <c r="H139" i="6"/>
  <c r="F139" i="6"/>
  <c r="C139" i="6"/>
  <c r="O138" i="6"/>
  <c r="G138" i="6"/>
  <c r="L138" i="6"/>
  <c r="K138" i="6"/>
  <c r="J138" i="6"/>
  <c r="I138" i="6"/>
  <c r="H138" i="6"/>
  <c r="F138" i="6"/>
  <c r="D129" i="6"/>
  <c r="D130" i="6"/>
  <c r="D131" i="6"/>
  <c r="D132" i="6"/>
  <c r="D133" i="6"/>
  <c r="D134" i="6"/>
  <c r="D135" i="6"/>
  <c r="D136" i="6"/>
  <c r="D137" i="6"/>
  <c r="D138" i="6"/>
  <c r="E138" i="6"/>
  <c r="C138" i="6"/>
  <c r="O137" i="6"/>
  <c r="G137" i="6"/>
  <c r="L137" i="6"/>
  <c r="K137" i="6"/>
  <c r="J137" i="6"/>
  <c r="I137" i="6"/>
  <c r="H137" i="6"/>
  <c r="F137" i="6"/>
  <c r="C137" i="6"/>
  <c r="O136" i="6"/>
  <c r="G136" i="6"/>
  <c r="L136" i="6"/>
  <c r="K136" i="6"/>
  <c r="J136" i="6"/>
  <c r="I136" i="6"/>
  <c r="H136" i="6"/>
  <c r="F136" i="6"/>
  <c r="C136" i="6"/>
  <c r="O135" i="6"/>
  <c r="G135" i="6"/>
  <c r="L135" i="6"/>
  <c r="K135" i="6"/>
  <c r="J135" i="6"/>
  <c r="I135" i="6"/>
  <c r="H135" i="6"/>
  <c r="F135" i="6"/>
  <c r="C135" i="6"/>
  <c r="O134" i="6"/>
  <c r="G134" i="6"/>
  <c r="L134" i="6"/>
  <c r="K134" i="6"/>
  <c r="J134" i="6"/>
  <c r="I134" i="6"/>
  <c r="H134" i="6"/>
  <c r="F134" i="6"/>
  <c r="C134" i="6"/>
  <c r="O133" i="6"/>
  <c r="G133" i="6"/>
  <c r="L133" i="6"/>
  <c r="K133" i="6"/>
  <c r="J133" i="6"/>
  <c r="I133" i="6"/>
  <c r="H133" i="6"/>
  <c r="F133" i="6"/>
  <c r="C133" i="6"/>
  <c r="O132" i="6"/>
  <c r="G132" i="6"/>
  <c r="L132" i="6"/>
  <c r="K132" i="6"/>
  <c r="J132" i="6"/>
  <c r="I132" i="6"/>
  <c r="H132" i="6"/>
  <c r="F132" i="6"/>
  <c r="C132" i="6"/>
  <c r="O131" i="6"/>
  <c r="G131" i="6"/>
  <c r="L131" i="6"/>
  <c r="K131" i="6"/>
  <c r="J131" i="6"/>
  <c r="I131" i="6"/>
  <c r="H131" i="6"/>
  <c r="F131" i="6"/>
  <c r="C131" i="6"/>
  <c r="O130" i="6"/>
  <c r="G130" i="6"/>
  <c r="L130" i="6"/>
  <c r="K130" i="6"/>
  <c r="J130" i="6"/>
  <c r="I130" i="6"/>
  <c r="H130" i="6"/>
  <c r="F130" i="6"/>
  <c r="C130" i="6"/>
  <c r="O129" i="6"/>
  <c r="G129" i="6"/>
  <c r="L129" i="6"/>
  <c r="K129" i="6"/>
  <c r="J129" i="6"/>
  <c r="I129" i="6"/>
  <c r="H129" i="6"/>
  <c r="F129" i="6"/>
  <c r="C129" i="6"/>
  <c r="O128" i="6"/>
  <c r="G128" i="6"/>
  <c r="L128" i="6"/>
  <c r="K128" i="6"/>
  <c r="J128" i="6"/>
  <c r="I128" i="6"/>
  <c r="H128" i="6"/>
  <c r="F128" i="6"/>
  <c r="D119" i="6"/>
  <c r="D120" i="6"/>
  <c r="D121" i="6"/>
  <c r="D122" i="6"/>
  <c r="D123" i="6"/>
  <c r="D124" i="6"/>
  <c r="D125" i="6"/>
  <c r="D126" i="6"/>
  <c r="D127" i="6"/>
  <c r="D128" i="6"/>
  <c r="E128" i="6"/>
  <c r="C128" i="6"/>
  <c r="O127" i="6"/>
  <c r="G127" i="6"/>
  <c r="L127" i="6"/>
  <c r="K127" i="6"/>
  <c r="J127" i="6"/>
  <c r="I127" i="6"/>
  <c r="H127" i="6"/>
  <c r="F127" i="6"/>
  <c r="C127" i="6"/>
  <c r="O126" i="6"/>
  <c r="G126" i="6"/>
  <c r="L126" i="6"/>
  <c r="K126" i="6"/>
  <c r="J126" i="6"/>
  <c r="I126" i="6"/>
  <c r="H126" i="6"/>
  <c r="F126" i="6"/>
  <c r="C126" i="6"/>
  <c r="O125" i="6"/>
  <c r="G125" i="6"/>
  <c r="L125" i="6"/>
  <c r="K125" i="6"/>
  <c r="J125" i="6"/>
  <c r="I125" i="6"/>
  <c r="H125" i="6"/>
  <c r="F125" i="6"/>
  <c r="C125" i="6"/>
  <c r="O124" i="6"/>
  <c r="G124" i="6"/>
  <c r="L124" i="6"/>
  <c r="K124" i="6"/>
  <c r="J124" i="6"/>
  <c r="I124" i="6"/>
  <c r="H124" i="6"/>
  <c r="F124" i="6"/>
  <c r="C124" i="6"/>
  <c r="O123" i="6"/>
  <c r="G123" i="6"/>
  <c r="L123" i="6"/>
  <c r="K123" i="6"/>
  <c r="J123" i="6"/>
  <c r="I123" i="6"/>
  <c r="H123" i="6"/>
  <c r="F123" i="6"/>
  <c r="C123" i="6"/>
  <c r="O122" i="6"/>
  <c r="G122" i="6"/>
  <c r="L122" i="6"/>
  <c r="K122" i="6"/>
  <c r="J122" i="6"/>
  <c r="I122" i="6"/>
  <c r="H122" i="6"/>
  <c r="F122" i="6"/>
  <c r="C122" i="6"/>
  <c r="O121" i="6"/>
  <c r="G121" i="6"/>
  <c r="L121" i="6"/>
  <c r="K121" i="6"/>
  <c r="J121" i="6"/>
  <c r="I121" i="6"/>
  <c r="H121" i="6"/>
  <c r="F121" i="6"/>
  <c r="C121" i="6"/>
  <c r="O120" i="6"/>
  <c r="G120" i="6"/>
  <c r="L120" i="6"/>
  <c r="K120" i="6"/>
  <c r="J120" i="6"/>
  <c r="I120" i="6"/>
  <c r="H120" i="6"/>
  <c r="F120" i="6"/>
  <c r="C120" i="6"/>
  <c r="O119" i="6"/>
  <c r="G119" i="6"/>
  <c r="L119" i="6"/>
  <c r="K119" i="6"/>
  <c r="J119" i="6"/>
  <c r="I119" i="6"/>
  <c r="H119" i="6"/>
  <c r="F119" i="6"/>
  <c r="C119" i="6"/>
  <c r="O118" i="6"/>
  <c r="G118" i="6"/>
  <c r="L118" i="6"/>
  <c r="K118" i="6"/>
  <c r="J118" i="6"/>
  <c r="I118" i="6"/>
  <c r="H118" i="6"/>
  <c r="F118" i="6"/>
  <c r="D109" i="6"/>
  <c r="D110" i="6"/>
  <c r="D111" i="6"/>
  <c r="D112" i="6"/>
  <c r="D113" i="6"/>
  <c r="D114" i="6"/>
  <c r="D115" i="6"/>
  <c r="D116" i="6"/>
  <c r="D117" i="6"/>
  <c r="D118" i="6"/>
  <c r="E118" i="6"/>
  <c r="C118" i="6"/>
  <c r="O117" i="6"/>
  <c r="G117" i="6"/>
  <c r="L117" i="6"/>
  <c r="K117" i="6"/>
  <c r="J117" i="6"/>
  <c r="I117" i="6"/>
  <c r="H117" i="6"/>
  <c r="F117" i="6"/>
  <c r="C117" i="6"/>
  <c r="O116" i="6"/>
  <c r="G116" i="6"/>
  <c r="L116" i="6"/>
  <c r="K116" i="6"/>
  <c r="J116" i="6"/>
  <c r="I116" i="6"/>
  <c r="H116" i="6"/>
  <c r="F116" i="6"/>
  <c r="C116" i="6"/>
  <c r="O115" i="6"/>
  <c r="G115" i="6"/>
  <c r="L115" i="6"/>
  <c r="K115" i="6"/>
  <c r="J115" i="6"/>
  <c r="I115" i="6"/>
  <c r="H115" i="6"/>
  <c r="F115" i="6"/>
  <c r="C115" i="6"/>
  <c r="O114" i="6"/>
  <c r="G114" i="6"/>
  <c r="L114" i="6"/>
  <c r="K114" i="6"/>
  <c r="J114" i="6"/>
  <c r="I114" i="6"/>
  <c r="H114" i="6"/>
  <c r="F114" i="6"/>
  <c r="C114" i="6"/>
  <c r="O113" i="6"/>
  <c r="G113" i="6"/>
  <c r="L113" i="6"/>
  <c r="K113" i="6"/>
  <c r="J113" i="6"/>
  <c r="I113" i="6"/>
  <c r="H113" i="6"/>
  <c r="F113" i="6"/>
  <c r="C113" i="6"/>
  <c r="O112" i="6"/>
  <c r="G112" i="6"/>
  <c r="L112" i="6"/>
  <c r="K112" i="6"/>
  <c r="J112" i="6"/>
  <c r="I112" i="6"/>
  <c r="H112" i="6"/>
  <c r="F112" i="6"/>
  <c r="C112" i="6"/>
  <c r="O111" i="6"/>
  <c r="G111" i="6"/>
  <c r="L111" i="6"/>
  <c r="K111" i="6"/>
  <c r="J111" i="6"/>
  <c r="I111" i="6"/>
  <c r="H111" i="6"/>
  <c r="F111" i="6"/>
  <c r="C111" i="6"/>
  <c r="O110" i="6"/>
  <c r="G110" i="6"/>
  <c r="L110" i="6"/>
  <c r="K110" i="6"/>
  <c r="J110" i="6"/>
  <c r="I110" i="6"/>
  <c r="H110" i="6"/>
  <c r="F110" i="6"/>
  <c r="C110" i="6"/>
  <c r="O109" i="6"/>
  <c r="G109" i="6"/>
  <c r="L109" i="6"/>
  <c r="K109" i="6"/>
  <c r="J109" i="6"/>
  <c r="I109" i="6"/>
  <c r="H109" i="6"/>
  <c r="F109" i="6"/>
  <c r="C109" i="6"/>
  <c r="O108" i="6"/>
  <c r="G108" i="6"/>
  <c r="L108" i="6"/>
  <c r="K108" i="6"/>
  <c r="J108" i="6"/>
  <c r="I108" i="6"/>
  <c r="H108" i="6"/>
  <c r="F108" i="6"/>
  <c r="D99" i="6"/>
  <c r="D100" i="6"/>
  <c r="D101" i="6"/>
  <c r="D102" i="6"/>
  <c r="D103" i="6"/>
  <c r="D104" i="6"/>
  <c r="D105" i="6"/>
  <c r="D106" i="6"/>
  <c r="D107" i="6"/>
  <c r="D108" i="6"/>
  <c r="E108" i="6"/>
  <c r="C108" i="6"/>
  <c r="O107" i="6"/>
  <c r="G107" i="6"/>
  <c r="L107" i="6"/>
  <c r="K107" i="6"/>
  <c r="J107" i="6"/>
  <c r="I107" i="6"/>
  <c r="H107" i="6"/>
  <c r="F107" i="6"/>
  <c r="C107" i="6"/>
  <c r="O106" i="6"/>
  <c r="G106" i="6"/>
  <c r="L106" i="6"/>
  <c r="K106" i="6"/>
  <c r="J106" i="6"/>
  <c r="I106" i="6"/>
  <c r="H106" i="6"/>
  <c r="F106" i="6"/>
  <c r="C106" i="6"/>
  <c r="O105" i="6"/>
  <c r="G105" i="6"/>
  <c r="L105" i="6"/>
  <c r="K105" i="6"/>
  <c r="J105" i="6"/>
  <c r="I105" i="6"/>
  <c r="H105" i="6"/>
  <c r="F105" i="6"/>
  <c r="C105" i="6"/>
  <c r="O104" i="6"/>
  <c r="G104" i="6"/>
  <c r="L104" i="6"/>
  <c r="K104" i="6"/>
  <c r="J104" i="6"/>
  <c r="I104" i="6"/>
  <c r="H104" i="6"/>
  <c r="F104" i="6"/>
  <c r="C104" i="6"/>
  <c r="O103" i="6"/>
  <c r="G103" i="6"/>
  <c r="L103" i="6"/>
  <c r="K103" i="6"/>
  <c r="J103" i="6"/>
  <c r="I103" i="6"/>
  <c r="H103" i="6"/>
  <c r="F103" i="6"/>
  <c r="C103" i="6"/>
  <c r="O102" i="6"/>
  <c r="G102" i="6"/>
  <c r="L102" i="6"/>
  <c r="K102" i="6"/>
  <c r="J102" i="6"/>
  <c r="I102" i="6"/>
  <c r="H102" i="6"/>
  <c r="F102" i="6"/>
  <c r="C102" i="6"/>
  <c r="O101" i="6"/>
  <c r="G101" i="6"/>
  <c r="L101" i="6"/>
  <c r="K101" i="6"/>
  <c r="J101" i="6"/>
  <c r="I101" i="6"/>
  <c r="H101" i="6"/>
  <c r="F101" i="6"/>
  <c r="C101" i="6"/>
  <c r="O100" i="6"/>
  <c r="G100" i="6"/>
  <c r="L100" i="6"/>
  <c r="K100" i="6"/>
  <c r="J100" i="6"/>
  <c r="I100" i="6"/>
  <c r="H100" i="6"/>
  <c r="F100" i="6"/>
  <c r="C100" i="6"/>
  <c r="O99" i="6"/>
  <c r="G99" i="6"/>
  <c r="L99" i="6"/>
  <c r="K99" i="6"/>
  <c r="J99" i="6"/>
  <c r="I99" i="6"/>
  <c r="H99" i="6"/>
  <c r="F99" i="6"/>
  <c r="C99" i="6"/>
  <c r="O98" i="6"/>
  <c r="G98" i="6"/>
  <c r="L98" i="6"/>
  <c r="K98" i="6"/>
  <c r="J98" i="6"/>
  <c r="I98" i="6"/>
  <c r="H98" i="6"/>
  <c r="F98" i="6"/>
  <c r="D89" i="6"/>
  <c r="D90" i="6"/>
  <c r="D91" i="6"/>
  <c r="D92" i="6"/>
  <c r="D93" i="6"/>
  <c r="D94" i="6"/>
  <c r="D95" i="6"/>
  <c r="D96" i="6"/>
  <c r="D97" i="6"/>
  <c r="D98" i="6"/>
  <c r="E98" i="6"/>
  <c r="C98" i="6"/>
  <c r="O97" i="6"/>
  <c r="G97" i="6"/>
  <c r="L97" i="6"/>
  <c r="K97" i="6"/>
  <c r="J97" i="6"/>
  <c r="I97" i="6"/>
  <c r="H97" i="6"/>
  <c r="F97" i="6"/>
  <c r="C97" i="6"/>
  <c r="O96" i="6"/>
  <c r="G96" i="6"/>
  <c r="L96" i="6"/>
  <c r="K96" i="6"/>
  <c r="J96" i="6"/>
  <c r="I96" i="6"/>
  <c r="H96" i="6"/>
  <c r="F96" i="6"/>
  <c r="C96" i="6"/>
  <c r="O95" i="6"/>
  <c r="G95" i="6"/>
  <c r="L95" i="6"/>
  <c r="K95" i="6"/>
  <c r="J95" i="6"/>
  <c r="I95" i="6"/>
  <c r="H95" i="6"/>
  <c r="F95" i="6"/>
  <c r="C95" i="6"/>
  <c r="O94" i="6"/>
  <c r="G94" i="6"/>
  <c r="L94" i="6"/>
  <c r="K94" i="6"/>
  <c r="J94" i="6"/>
  <c r="I94" i="6"/>
  <c r="H94" i="6"/>
  <c r="F94" i="6"/>
  <c r="C94" i="6"/>
  <c r="O93" i="6"/>
  <c r="G93" i="6"/>
  <c r="L93" i="6"/>
  <c r="K93" i="6"/>
  <c r="J93" i="6"/>
  <c r="I93" i="6"/>
  <c r="H93" i="6"/>
  <c r="F93" i="6"/>
  <c r="C93" i="6"/>
  <c r="O92" i="6"/>
  <c r="G92" i="6"/>
  <c r="L92" i="6"/>
  <c r="K92" i="6"/>
  <c r="J92" i="6"/>
  <c r="I92" i="6"/>
  <c r="H92" i="6"/>
  <c r="F92" i="6"/>
  <c r="C92" i="6"/>
  <c r="O91" i="6"/>
  <c r="G91" i="6"/>
  <c r="L91" i="6"/>
  <c r="K91" i="6"/>
  <c r="J91" i="6"/>
  <c r="I91" i="6"/>
  <c r="H91" i="6"/>
  <c r="F91" i="6"/>
  <c r="C91" i="6"/>
  <c r="O90" i="6"/>
  <c r="G90" i="6"/>
  <c r="L90" i="6"/>
  <c r="K90" i="6"/>
  <c r="J90" i="6"/>
  <c r="I90" i="6"/>
  <c r="H90" i="6"/>
  <c r="F90" i="6"/>
  <c r="C90" i="6"/>
  <c r="O89" i="6"/>
  <c r="G89" i="6"/>
  <c r="L89" i="6"/>
  <c r="K89" i="6"/>
  <c r="J89" i="6"/>
  <c r="I89" i="6"/>
  <c r="H89" i="6"/>
  <c r="F89" i="6"/>
  <c r="C89" i="6"/>
  <c r="O88" i="6"/>
  <c r="G88" i="6"/>
  <c r="L88" i="6"/>
  <c r="K88" i="6"/>
  <c r="J88" i="6"/>
  <c r="I88" i="6"/>
  <c r="H88" i="6"/>
  <c r="F88" i="6"/>
  <c r="D79" i="6"/>
  <c r="D80" i="6"/>
  <c r="D81" i="6"/>
  <c r="D82" i="6"/>
  <c r="D83" i="6"/>
  <c r="D84" i="6"/>
  <c r="D85" i="6"/>
  <c r="D86" i="6"/>
  <c r="D87" i="6"/>
  <c r="D88" i="6"/>
  <c r="E88" i="6"/>
  <c r="C88" i="6"/>
  <c r="O87" i="6"/>
  <c r="G87" i="6"/>
  <c r="L87" i="6"/>
  <c r="K87" i="6"/>
  <c r="J87" i="6"/>
  <c r="I87" i="6"/>
  <c r="H87" i="6"/>
  <c r="F87" i="6"/>
  <c r="C87" i="6"/>
  <c r="O86" i="6"/>
  <c r="G86" i="6"/>
  <c r="L86" i="6"/>
  <c r="K86" i="6"/>
  <c r="J86" i="6"/>
  <c r="I86" i="6"/>
  <c r="H86" i="6"/>
  <c r="F86" i="6"/>
  <c r="C86" i="6"/>
  <c r="O85" i="6"/>
  <c r="G85" i="6"/>
  <c r="L85" i="6"/>
  <c r="K85" i="6"/>
  <c r="J85" i="6"/>
  <c r="I85" i="6"/>
  <c r="H85" i="6"/>
  <c r="F85" i="6"/>
  <c r="C85" i="6"/>
  <c r="O84" i="6"/>
  <c r="G84" i="6"/>
  <c r="L84" i="6"/>
  <c r="K84" i="6"/>
  <c r="J84" i="6"/>
  <c r="I84" i="6"/>
  <c r="H84" i="6"/>
  <c r="F84" i="6"/>
  <c r="C84" i="6"/>
  <c r="O83" i="6"/>
  <c r="G83" i="6"/>
  <c r="L83" i="6"/>
  <c r="K83" i="6"/>
  <c r="J83" i="6"/>
  <c r="I83" i="6"/>
  <c r="H83" i="6"/>
  <c r="F83" i="6"/>
  <c r="C83" i="6"/>
  <c r="O82" i="6"/>
  <c r="G82" i="6"/>
  <c r="L82" i="6"/>
  <c r="K82" i="6"/>
  <c r="J82" i="6"/>
  <c r="I82" i="6"/>
  <c r="H82" i="6"/>
  <c r="F82" i="6"/>
  <c r="C82" i="6"/>
  <c r="O81" i="6"/>
  <c r="G81" i="6"/>
  <c r="L81" i="6"/>
  <c r="K81" i="6"/>
  <c r="J81" i="6"/>
  <c r="I81" i="6"/>
  <c r="H81" i="6"/>
  <c r="F81" i="6"/>
  <c r="C81" i="6"/>
  <c r="O80" i="6"/>
  <c r="G80" i="6"/>
  <c r="L80" i="6"/>
  <c r="K80" i="6"/>
  <c r="J80" i="6"/>
  <c r="I80" i="6"/>
  <c r="H80" i="6"/>
  <c r="F80" i="6"/>
  <c r="C80" i="6"/>
  <c r="O79" i="6"/>
  <c r="G79" i="6"/>
  <c r="L79" i="6"/>
  <c r="K79" i="6"/>
  <c r="J79" i="6"/>
  <c r="I79" i="6"/>
  <c r="H79" i="6"/>
  <c r="F79" i="6"/>
  <c r="C79" i="6"/>
  <c r="O78" i="6"/>
  <c r="G78" i="6"/>
  <c r="L78" i="6"/>
  <c r="K78" i="6"/>
  <c r="J78" i="6"/>
  <c r="I78" i="6"/>
  <c r="H78" i="6"/>
  <c r="F78" i="6"/>
  <c r="D69" i="6"/>
  <c r="D70" i="6"/>
  <c r="D71" i="6"/>
  <c r="D72" i="6"/>
  <c r="D73" i="6"/>
  <c r="D74" i="6"/>
  <c r="D75" i="6"/>
  <c r="D76" i="6"/>
  <c r="D77" i="6"/>
  <c r="D78" i="6"/>
  <c r="E78" i="6"/>
  <c r="C78" i="6"/>
  <c r="O77" i="6"/>
  <c r="G77" i="6"/>
  <c r="L77" i="6"/>
  <c r="K77" i="6"/>
  <c r="J77" i="6"/>
  <c r="I77" i="6"/>
  <c r="H77" i="6"/>
  <c r="F77" i="6"/>
  <c r="C77" i="6"/>
  <c r="O76" i="6"/>
  <c r="G76" i="6"/>
  <c r="L76" i="6"/>
  <c r="K76" i="6"/>
  <c r="J76" i="6"/>
  <c r="I76" i="6"/>
  <c r="H76" i="6"/>
  <c r="F76" i="6"/>
  <c r="C76" i="6"/>
  <c r="O75" i="6"/>
  <c r="G75" i="6"/>
  <c r="L75" i="6"/>
  <c r="K75" i="6"/>
  <c r="J75" i="6"/>
  <c r="I75" i="6"/>
  <c r="H75" i="6"/>
  <c r="F75" i="6"/>
  <c r="C75" i="6"/>
  <c r="O74" i="6"/>
  <c r="G74" i="6"/>
  <c r="L74" i="6"/>
  <c r="K74" i="6"/>
  <c r="J74" i="6"/>
  <c r="I74" i="6"/>
  <c r="H74" i="6"/>
  <c r="F74" i="6"/>
  <c r="C74" i="6"/>
  <c r="O73" i="6"/>
  <c r="G73" i="6"/>
  <c r="L73" i="6"/>
  <c r="K73" i="6"/>
  <c r="J73" i="6"/>
  <c r="I73" i="6"/>
  <c r="H73" i="6"/>
  <c r="F73" i="6"/>
  <c r="C73" i="6"/>
  <c r="O72" i="6"/>
  <c r="G72" i="6"/>
  <c r="L72" i="6"/>
  <c r="K72" i="6"/>
  <c r="J72" i="6"/>
  <c r="I72" i="6"/>
  <c r="H72" i="6"/>
  <c r="F72" i="6"/>
  <c r="C72" i="6"/>
  <c r="O71" i="6"/>
  <c r="G71" i="6"/>
  <c r="L71" i="6"/>
  <c r="K71" i="6"/>
  <c r="J71" i="6"/>
  <c r="I71" i="6"/>
  <c r="H71" i="6"/>
  <c r="F71" i="6"/>
  <c r="C71" i="6"/>
  <c r="O70" i="6"/>
  <c r="G70" i="6"/>
  <c r="L70" i="6"/>
  <c r="K70" i="6"/>
  <c r="J70" i="6"/>
  <c r="I70" i="6"/>
  <c r="H70" i="6"/>
  <c r="F70" i="6"/>
  <c r="C70" i="6"/>
  <c r="O69" i="6"/>
  <c r="G69" i="6"/>
  <c r="L69" i="6"/>
  <c r="K69" i="6"/>
  <c r="J69" i="6"/>
  <c r="I69" i="6"/>
  <c r="H69" i="6"/>
  <c r="F69" i="6"/>
  <c r="C69" i="6"/>
  <c r="O68" i="6"/>
  <c r="G68" i="6"/>
  <c r="L68" i="6"/>
  <c r="K68" i="6"/>
  <c r="J68" i="6"/>
  <c r="I68" i="6"/>
  <c r="H68" i="6"/>
  <c r="F68" i="6"/>
  <c r="D59" i="6"/>
  <c r="D60" i="6"/>
  <c r="D61" i="6"/>
  <c r="D62" i="6"/>
  <c r="D63" i="6"/>
  <c r="D64" i="6"/>
  <c r="D65" i="6"/>
  <c r="D66" i="6"/>
  <c r="D67" i="6"/>
  <c r="D68" i="6"/>
  <c r="E68" i="6"/>
  <c r="C68" i="6"/>
  <c r="O67" i="6"/>
  <c r="G67" i="6"/>
  <c r="L67" i="6"/>
  <c r="K67" i="6"/>
  <c r="J67" i="6"/>
  <c r="I67" i="6"/>
  <c r="H67" i="6"/>
  <c r="F67" i="6"/>
  <c r="C67" i="6"/>
  <c r="O66" i="6"/>
  <c r="G66" i="6"/>
  <c r="L66" i="6"/>
  <c r="K66" i="6"/>
  <c r="J66" i="6"/>
  <c r="I66" i="6"/>
  <c r="H66" i="6"/>
  <c r="F66" i="6"/>
  <c r="C66" i="6"/>
  <c r="O65" i="6"/>
  <c r="G65" i="6"/>
  <c r="L65" i="6"/>
  <c r="K65" i="6"/>
  <c r="J65" i="6"/>
  <c r="I65" i="6"/>
  <c r="H65" i="6"/>
  <c r="F65" i="6"/>
  <c r="C65" i="6"/>
  <c r="O64" i="6"/>
  <c r="G64" i="6"/>
  <c r="L64" i="6"/>
  <c r="K64" i="6"/>
  <c r="J64" i="6"/>
  <c r="I64" i="6"/>
  <c r="H64" i="6"/>
  <c r="F64" i="6"/>
  <c r="C64" i="6"/>
  <c r="O63" i="6"/>
  <c r="G63" i="6"/>
  <c r="L63" i="6"/>
  <c r="K63" i="6"/>
  <c r="J63" i="6"/>
  <c r="I63" i="6"/>
  <c r="H63" i="6"/>
  <c r="F63" i="6"/>
  <c r="C63" i="6"/>
  <c r="O62" i="6"/>
  <c r="G62" i="6"/>
  <c r="L62" i="6"/>
  <c r="K62" i="6"/>
  <c r="J62" i="6"/>
  <c r="I62" i="6"/>
  <c r="H62" i="6"/>
  <c r="F62" i="6"/>
  <c r="C62" i="6"/>
  <c r="O61" i="6"/>
  <c r="G61" i="6"/>
  <c r="L61" i="6"/>
  <c r="K61" i="6"/>
  <c r="J61" i="6"/>
  <c r="I61" i="6"/>
  <c r="H61" i="6"/>
  <c r="F61" i="6"/>
  <c r="C61" i="6"/>
  <c r="O60" i="6"/>
  <c r="G60" i="6"/>
  <c r="L60" i="6"/>
  <c r="K60" i="6"/>
  <c r="J60" i="6"/>
  <c r="I60" i="6"/>
  <c r="H60" i="6"/>
  <c r="F60" i="6"/>
  <c r="C60" i="6"/>
  <c r="O59" i="6"/>
  <c r="D19" i="6"/>
  <c r="F19" i="6"/>
  <c r="D20" i="6"/>
  <c r="F20" i="6"/>
  <c r="D21" i="6"/>
  <c r="F21" i="6"/>
  <c r="D22" i="6"/>
  <c r="F22" i="6"/>
  <c r="D23" i="6"/>
  <c r="F23" i="6"/>
  <c r="D24" i="6"/>
  <c r="F24" i="6"/>
  <c r="D25" i="6"/>
  <c r="F25" i="6"/>
  <c r="D26" i="6"/>
  <c r="F26" i="6"/>
  <c r="D27" i="6"/>
  <c r="F27" i="6"/>
  <c r="D28" i="6"/>
  <c r="F28" i="6"/>
  <c r="D29" i="6"/>
  <c r="F29" i="6"/>
  <c r="D30" i="6"/>
  <c r="F30" i="6"/>
  <c r="D31" i="6"/>
  <c r="F31" i="6"/>
  <c r="D32" i="6"/>
  <c r="F32" i="6"/>
  <c r="D33" i="6"/>
  <c r="F33" i="6"/>
  <c r="D34" i="6"/>
  <c r="F34" i="6"/>
  <c r="D35" i="6"/>
  <c r="F35" i="6"/>
  <c r="D36" i="6"/>
  <c r="F36" i="6"/>
  <c r="D37" i="6"/>
  <c r="F37" i="6"/>
  <c r="D38" i="6"/>
  <c r="F38" i="6"/>
  <c r="D39" i="6"/>
  <c r="F39" i="6"/>
  <c r="D40" i="6"/>
  <c r="F40" i="6"/>
  <c r="D41" i="6"/>
  <c r="F41" i="6"/>
  <c r="D42" i="6"/>
  <c r="F42" i="6"/>
  <c r="D43" i="6"/>
  <c r="F43" i="6"/>
  <c r="D44" i="6"/>
  <c r="F44" i="6"/>
  <c r="D45" i="6"/>
  <c r="F45" i="6"/>
  <c r="D46" i="6"/>
  <c r="F46" i="6"/>
  <c r="D47" i="6"/>
  <c r="F47" i="6"/>
  <c r="D48" i="6"/>
  <c r="F48" i="6"/>
  <c r="D49" i="6"/>
  <c r="F49" i="6"/>
  <c r="D50" i="6"/>
  <c r="F50" i="6"/>
  <c r="D51" i="6"/>
  <c r="F51" i="6"/>
  <c r="D52" i="6"/>
  <c r="F52" i="6"/>
  <c r="D53" i="6"/>
  <c r="F53" i="6"/>
  <c r="D54" i="6"/>
  <c r="F54" i="6"/>
  <c r="D55" i="6"/>
  <c r="F55" i="6"/>
  <c r="D56" i="6"/>
  <c r="F56" i="6"/>
  <c r="D57" i="6"/>
  <c r="F57" i="6"/>
  <c r="D58" i="6"/>
  <c r="F58" i="6"/>
  <c r="F59" i="6"/>
  <c r="G59" i="6"/>
  <c r="L59" i="6"/>
  <c r="I9" i="6"/>
  <c r="K17" i="6" s="1"/>
  <c r="K59" i="6"/>
  <c r="O12" i="6"/>
  <c r="J59" i="6"/>
  <c r="J10" i="6"/>
  <c r="K15" i="6" s="1"/>
  <c r="I59" i="6"/>
  <c r="J9" i="6"/>
  <c r="K13" i="6" s="1"/>
  <c r="H59" i="6"/>
  <c r="C59" i="6"/>
  <c r="O58" i="6"/>
  <c r="G58" i="6"/>
  <c r="L58" i="6"/>
  <c r="K58" i="6"/>
  <c r="J58" i="6"/>
  <c r="I58" i="6"/>
  <c r="H58" i="6"/>
  <c r="E58" i="6"/>
  <c r="C58" i="6"/>
  <c r="O57" i="6"/>
  <c r="G57" i="6"/>
  <c r="L57" i="6"/>
  <c r="K57" i="6"/>
  <c r="J57" i="6"/>
  <c r="I57" i="6"/>
  <c r="H57" i="6"/>
  <c r="C57" i="6"/>
  <c r="O56" i="6"/>
  <c r="G56" i="6"/>
  <c r="L56" i="6"/>
  <c r="K56" i="6"/>
  <c r="J56" i="6"/>
  <c r="I56" i="6"/>
  <c r="H56" i="6"/>
  <c r="C56" i="6"/>
  <c r="O55" i="6"/>
  <c r="G55" i="6"/>
  <c r="L55" i="6"/>
  <c r="K55" i="6"/>
  <c r="J55" i="6"/>
  <c r="I55" i="6"/>
  <c r="H55" i="6"/>
  <c r="C55" i="6"/>
  <c r="O54" i="6"/>
  <c r="G54" i="6"/>
  <c r="L54" i="6"/>
  <c r="K54" i="6"/>
  <c r="J54" i="6"/>
  <c r="I54" i="6"/>
  <c r="H54" i="6"/>
  <c r="C54" i="6"/>
  <c r="O53" i="6"/>
  <c r="G53" i="6"/>
  <c r="L53" i="6"/>
  <c r="K53" i="6"/>
  <c r="J53" i="6"/>
  <c r="I53" i="6"/>
  <c r="H53" i="6"/>
  <c r="C53" i="6"/>
  <c r="O52" i="6"/>
  <c r="G52" i="6"/>
  <c r="L52" i="6"/>
  <c r="K52" i="6"/>
  <c r="J52" i="6"/>
  <c r="I52" i="6"/>
  <c r="H52" i="6"/>
  <c r="C52" i="6"/>
  <c r="O51" i="6"/>
  <c r="G51" i="6"/>
  <c r="L51" i="6"/>
  <c r="K51" i="6"/>
  <c r="J51" i="6"/>
  <c r="I51" i="6"/>
  <c r="H51" i="6"/>
  <c r="C51" i="6"/>
  <c r="O50" i="6"/>
  <c r="G50" i="6"/>
  <c r="L50" i="6"/>
  <c r="K50" i="6"/>
  <c r="J50" i="6"/>
  <c r="I50" i="6"/>
  <c r="H50" i="6"/>
  <c r="C50" i="6"/>
  <c r="O49" i="6"/>
  <c r="G49" i="6"/>
  <c r="L49" i="6"/>
  <c r="K49" i="6"/>
  <c r="J49" i="6"/>
  <c r="I49" i="6"/>
  <c r="H49" i="6"/>
  <c r="C49" i="6"/>
  <c r="O48" i="6"/>
  <c r="G48" i="6"/>
  <c r="L48" i="6"/>
  <c r="K48" i="6"/>
  <c r="J48" i="6"/>
  <c r="I48" i="6"/>
  <c r="H48" i="6"/>
  <c r="E48" i="6"/>
  <c r="C48" i="6"/>
  <c r="O47" i="6"/>
  <c r="G47" i="6"/>
  <c r="L47" i="6"/>
  <c r="K47" i="6"/>
  <c r="J47" i="6"/>
  <c r="I47" i="6"/>
  <c r="H47" i="6"/>
  <c r="C47" i="6"/>
  <c r="O46" i="6"/>
  <c r="G46" i="6"/>
  <c r="L46" i="6"/>
  <c r="K46" i="6"/>
  <c r="J46" i="6"/>
  <c r="I46" i="6"/>
  <c r="H46" i="6"/>
  <c r="C46" i="6"/>
  <c r="O45" i="6"/>
  <c r="G45" i="6"/>
  <c r="L45" i="6"/>
  <c r="K45" i="6"/>
  <c r="J45" i="6"/>
  <c r="I45" i="6"/>
  <c r="H45" i="6"/>
  <c r="C45" i="6"/>
  <c r="O44" i="6"/>
  <c r="G44" i="6"/>
  <c r="L44" i="6"/>
  <c r="K44" i="6"/>
  <c r="J44" i="6"/>
  <c r="I44" i="6"/>
  <c r="H44" i="6"/>
  <c r="C44" i="6"/>
  <c r="O43" i="6"/>
  <c r="G43" i="6"/>
  <c r="L43" i="6"/>
  <c r="K43" i="6"/>
  <c r="J43" i="6"/>
  <c r="I43" i="6"/>
  <c r="H43" i="6"/>
  <c r="C43" i="6"/>
  <c r="O42" i="6"/>
  <c r="G42" i="6"/>
  <c r="L42" i="6"/>
  <c r="K42" i="6"/>
  <c r="J42" i="6"/>
  <c r="I42" i="6"/>
  <c r="H42" i="6"/>
  <c r="C42" i="6"/>
  <c r="O41" i="6"/>
  <c r="G41" i="6"/>
  <c r="L41" i="6"/>
  <c r="K41" i="6"/>
  <c r="J41" i="6"/>
  <c r="I41" i="6"/>
  <c r="H41" i="6"/>
  <c r="C41" i="6"/>
  <c r="O40" i="6"/>
  <c r="G40" i="6"/>
  <c r="L40" i="6"/>
  <c r="K40" i="6"/>
  <c r="J40" i="6"/>
  <c r="I40" i="6"/>
  <c r="H40" i="6"/>
  <c r="C40" i="6"/>
  <c r="O39" i="6"/>
  <c r="G39" i="6"/>
  <c r="L39" i="6"/>
  <c r="K39" i="6"/>
  <c r="J39" i="6"/>
  <c r="I39" i="6"/>
  <c r="H39" i="6"/>
  <c r="C39" i="6"/>
  <c r="O38" i="6"/>
  <c r="G38" i="6"/>
  <c r="L38" i="6"/>
  <c r="K38" i="6"/>
  <c r="J38" i="6"/>
  <c r="I38" i="6"/>
  <c r="H38" i="6"/>
  <c r="E38" i="6"/>
  <c r="C38" i="6"/>
  <c r="O37" i="6"/>
  <c r="G37" i="6"/>
  <c r="L37" i="6"/>
  <c r="K37" i="6"/>
  <c r="J37" i="6"/>
  <c r="I37" i="6"/>
  <c r="H37" i="6"/>
  <c r="C37" i="6"/>
  <c r="O36" i="6"/>
  <c r="G36" i="6"/>
  <c r="L36" i="6"/>
  <c r="K36" i="6"/>
  <c r="J36" i="6"/>
  <c r="I36" i="6"/>
  <c r="H36" i="6"/>
  <c r="C36" i="6"/>
  <c r="O35" i="6"/>
  <c r="G35" i="6"/>
  <c r="L35" i="6"/>
  <c r="K35" i="6"/>
  <c r="J35" i="6"/>
  <c r="I35" i="6"/>
  <c r="H35" i="6"/>
  <c r="C35" i="6"/>
  <c r="G34" i="6"/>
  <c r="L34" i="6"/>
  <c r="J34" i="6"/>
  <c r="C34" i="6"/>
  <c r="G33" i="6"/>
  <c r="L33" i="6"/>
  <c r="J33" i="6"/>
  <c r="C33" i="6"/>
  <c r="G32" i="6"/>
  <c r="L32" i="6"/>
  <c r="J32" i="6"/>
  <c r="C32" i="6"/>
  <c r="G31" i="6"/>
  <c r="L31" i="6"/>
  <c r="J31" i="6"/>
  <c r="C31" i="6"/>
  <c r="G30" i="6"/>
  <c r="L30" i="6"/>
  <c r="J30" i="6"/>
  <c r="C30" i="6"/>
  <c r="G29" i="6"/>
  <c r="L29" i="6"/>
  <c r="J29" i="6"/>
  <c r="C29" i="6"/>
  <c r="G28" i="6"/>
  <c r="L28" i="6"/>
  <c r="J28" i="6"/>
  <c r="E28" i="6"/>
  <c r="C28" i="6"/>
  <c r="G27" i="6"/>
  <c r="L27" i="6"/>
  <c r="J27" i="6"/>
  <c r="C27" i="6"/>
  <c r="G26" i="6"/>
  <c r="L26" i="6"/>
  <c r="J26" i="6"/>
  <c r="C26" i="6"/>
  <c r="G25" i="6"/>
  <c r="L25" i="6"/>
  <c r="J25" i="6"/>
  <c r="C25" i="6"/>
  <c r="G24" i="6"/>
  <c r="L24" i="6"/>
  <c r="J24" i="6"/>
  <c r="C24" i="6"/>
  <c r="G23" i="6"/>
  <c r="L23" i="6"/>
  <c r="J23" i="6"/>
  <c r="C23" i="6"/>
  <c r="G22" i="6"/>
  <c r="L22" i="6"/>
  <c r="J22" i="6"/>
  <c r="C22" i="6"/>
  <c r="G21" i="6"/>
  <c r="L21" i="6"/>
  <c r="J21" i="6"/>
  <c r="C21" i="6"/>
  <c r="G20" i="6"/>
  <c r="L20" i="6"/>
  <c r="J20" i="6"/>
  <c r="C20" i="6"/>
  <c r="L19" i="6"/>
  <c r="J19" i="6"/>
  <c r="C19" i="6"/>
  <c r="K16" i="6"/>
  <c r="N14" i="6"/>
  <c r="K14" i="6"/>
  <c r="O11" i="6"/>
  <c r="M3" i="6"/>
  <c r="J9" i="5"/>
  <c r="K13" i="5" s="1"/>
  <c r="I9" i="5"/>
  <c r="K17" i="5" s="1"/>
  <c r="I16" i="5"/>
  <c r="I14"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9" i="5"/>
  <c r="J10" i="5"/>
  <c r="N518" i="5"/>
  <c r="J518" i="5"/>
  <c r="I518" i="5"/>
  <c r="H518" i="5"/>
  <c r="G518" i="5"/>
  <c r="K518" i="5"/>
  <c r="F518" i="5"/>
  <c r="D518" i="5"/>
  <c r="C518" i="5"/>
  <c r="N517" i="5"/>
  <c r="J517" i="5"/>
  <c r="I517" i="5"/>
  <c r="H517" i="5"/>
  <c r="G517" i="5"/>
  <c r="L517" i="5"/>
  <c r="F517" i="5"/>
  <c r="D517" i="5"/>
  <c r="C517" i="5"/>
  <c r="N516" i="5"/>
  <c r="J516" i="5"/>
  <c r="I516" i="5"/>
  <c r="H516" i="5"/>
  <c r="G516" i="5"/>
  <c r="L516" i="5"/>
  <c r="F516" i="5"/>
  <c r="D516" i="5"/>
  <c r="C516" i="5"/>
  <c r="N515" i="5"/>
  <c r="J515" i="5"/>
  <c r="I515" i="5"/>
  <c r="H515" i="5"/>
  <c r="G515" i="5"/>
  <c r="L515" i="5"/>
  <c r="F515" i="5"/>
  <c r="D515" i="5"/>
  <c r="C515" i="5"/>
  <c r="N514" i="5"/>
  <c r="J514" i="5"/>
  <c r="I514" i="5"/>
  <c r="H514" i="5"/>
  <c r="G514" i="5"/>
  <c r="L514" i="5"/>
  <c r="F514" i="5"/>
  <c r="D514" i="5"/>
  <c r="C514" i="5"/>
  <c r="N513" i="5"/>
  <c r="J513" i="5"/>
  <c r="I513" i="5"/>
  <c r="H513" i="5"/>
  <c r="G513" i="5"/>
  <c r="L513" i="5"/>
  <c r="F513" i="5"/>
  <c r="D513" i="5"/>
  <c r="C513" i="5"/>
  <c r="N512" i="5"/>
  <c r="J512" i="5"/>
  <c r="I512" i="5"/>
  <c r="H512" i="5"/>
  <c r="G512" i="5"/>
  <c r="L512" i="5"/>
  <c r="F512" i="5"/>
  <c r="D512" i="5"/>
  <c r="C512" i="5"/>
  <c r="N511" i="5"/>
  <c r="J511" i="5"/>
  <c r="I511" i="5"/>
  <c r="H511" i="5"/>
  <c r="G511" i="5"/>
  <c r="L511" i="5"/>
  <c r="F511" i="5"/>
  <c r="D511" i="5"/>
  <c r="C511" i="5"/>
  <c r="N510" i="5"/>
  <c r="J510" i="5"/>
  <c r="I510" i="5"/>
  <c r="H510" i="5"/>
  <c r="G510" i="5"/>
  <c r="L510" i="5"/>
  <c r="F510" i="5"/>
  <c r="D510" i="5"/>
  <c r="C510" i="5"/>
  <c r="N509" i="5"/>
  <c r="J509" i="5"/>
  <c r="I509" i="5"/>
  <c r="H509" i="5"/>
  <c r="G509" i="5"/>
  <c r="L509" i="5"/>
  <c r="F509" i="5"/>
  <c r="D509" i="5"/>
  <c r="E518" i="5"/>
  <c r="C509" i="5"/>
  <c r="N508" i="5"/>
  <c r="J508" i="5"/>
  <c r="I508" i="5"/>
  <c r="H508" i="5"/>
  <c r="G508" i="5"/>
  <c r="L508" i="5"/>
  <c r="F508" i="5"/>
  <c r="D508" i="5"/>
  <c r="C508" i="5"/>
  <c r="N507" i="5"/>
  <c r="J507" i="5"/>
  <c r="I507" i="5"/>
  <c r="H507" i="5"/>
  <c r="G507" i="5"/>
  <c r="K507" i="5"/>
  <c r="F507" i="5"/>
  <c r="D507" i="5"/>
  <c r="C507" i="5"/>
  <c r="N506" i="5"/>
  <c r="J506" i="5"/>
  <c r="I506" i="5"/>
  <c r="H506" i="5"/>
  <c r="G506" i="5"/>
  <c r="L506" i="5"/>
  <c r="F506" i="5"/>
  <c r="D506" i="5"/>
  <c r="C506" i="5"/>
  <c r="N505" i="5"/>
  <c r="J505" i="5"/>
  <c r="I505" i="5"/>
  <c r="H505" i="5"/>
  <c r="G505" i="5"/>
  <c r="K505" i="5"/>
  <c r="F505" i="5"/>
  <c r="D505" i="5"/>
  <c r="C505" i="5"/>
  <c r="N504" i="5"/>
  <c r="J504" i="5"/>
  <c r="I504" i="5"/>
  <c r="H504" i="5"/>
  <c r="G504" i="5"/>
  <c r="L504" i="5"/>
  <c r="F504" i="5"/>
  <c r="D504" i="5"/>
  <c r="C504" i="5"/>
  <c r="N503" i="5"/>
  <c r="J503" i="5"/>
  <c r="I503" i="5"/>
  <c r="H503" i="5"/>
  <c r="G503" i="5"/>
  <c r="K503" i="5"/>
  <c r="F503" i="5"/>
  <c r="D503" i="5"/>
  <c r="C503" i="5"/>
  <c r="N502" i="5"/>
  <c r="J502" i="5"/>
  <c r="I502" i="5"/>
  <c r="H502" i="5"/>
  <c r="G502" i="5"/>
  <c r="L502" i="5"/>
  <c r="F502" i="5"/>
  <c r="D502" i="5"/>
  <c r="C502" i="5"/>
  <c r="N501" i="5"/>
  <c r="J501" i="5"/>
  <c r="I501" i="5"/>
  <c r="H501" i="5"/>
  <c r="G501" i="5"/>
  <c r="K501" i="5"/>
  <c r="F501" i="5"/>
  <c r="D501" i="5"/>
  <c r="C501" i="5"/>
  <c r="N500" i="5"/>
  <c r="J500" i="5"/>
  <c r="I500" i="5"/>
  <c r="H500" i="5"/>
  <c r="G500" i="5"/>
  <c r="L500" i="5"/>
  <c r="F500" i="5"/>
  <c r="D500" i="5"/>
  <c r="C500" i="5"/>
  <c r="N499" i="5"/>
  <c r="J499" i="5"/>
  <c r="I499" i="5"/>
  <c r="H499" i="5"/>
  <c r="G499" i="5"/>
  <c r="K499" i="5"/>
  <c r="F499" i="5"/>
  <c r="D499" i="5"/>
  <c r="C499" i="5"/>
  <c r="N498" i="5"/>
  <c r="J498" i="5"/>
  <c r="I498" i="5"/>
  <c r="H498" i="5"/>
  <c r="G498" i="5"/>
  <c r="L498" i="5"/>
  <c r="F498" i="5"/>
  <c r="D498" i="5"/>
  <c r="C498" i="5"/>
  <c r="N497" i="5"/>
  <c r="J497" i="5"/>
  <c r="I497" i="5"/>
  <c r="H497" i="5"/>
  <c r="G497" i="5"/>
  <c r="L497" i="5"/>
  <c r="F497" i="5"/>
  <c r="D497" i="5"/>
  <c r="C497" i="5"/>
  <c r="N496" i="5"/>
  <c r="J496" i="5"/>
  <c r="I496" i="5"/>
  <c r="H496" i="5"/>
  <c r="G496" i="5"/>
  <c r="L496" i="5"/>
  <c r="F496" i="5"/>
  <c r="D496" i="5"/>
  <c r="C496" i="5"/>
  <c r="N495" i="5"/>
  <c r="J495" i="5"/>
  <c r="I495" i="5"/>
  <c r="H495" i="5"/>
  <c r="G495" i="5"/>
  <c r="L495" i="5"/>
  <c r="F495" i="5"/>
  <c r="D495" i="5"/>
  <c r="C495" i="5"/>
  <c r="N494" i="5"/>
  <c r="J494" i="5"/>
  <c r="I494" i="5"/>
  <c r="H494" i="5"/>
  <c r="G494" i="5"/>
  <c r="L494" i="5"/>
  <c r="F494" i="5"/>
  <c r="D494" i="5"/>
  <c r="C494" i="5"/>
  <c r="N493" i="5"/>
  <c r="J493" i="5"/>
  <c r="I493" i="5"/>
  <c r="H493" i="5"/>
  <c r="G493" i="5"/>
  <c r="L493" i="5"/>
  <c r="F493" i="5"/>
  <c r="D493" i="5"/>
  <c r="C493" i="5"/>
  <c r="N492" i="5"/>
  <c r="J492" i="5"/>
  <c r="I492" i="5"/>
  <c r="H492" i="5"/>
  <c r="G492" i="5"/>
  <c r="L492" i="5"/>
  <c r="F492" i="5"/>
  <c r="D492" i="5"/>
  <c r="C492" i="5"/>
  <c r="N491" i="5"/>
  <c r="J491" i="5"/>
  <c r="I491" i="5"/>
  <c r="H491" i="5"/>
  <c r="G491" i="5"/>
  <c r="L491" i="5"/>
  <c r="F491" i="5"/>
  <c r="D491" i="5"/>
  <c r="C491" i="5"/>
  <c r="N490" i="5"/>
  <c r="J490" i="5"/>
  <c r="I490" i="5"/>
  <c r="H490" i="5"/>
  <c r="G490" i="5"/>
  <c r="L490" i="5"/>
  <c r="F490" i="5"/>
  <c r="D490" i="5"/>
  <c r="C490" i="5"/>
  <c r="N489" i="5"/>
  <c r="J489" i="5"/>
  <c r="I489" i="5"/>
  <c r="H489" i="5"/>
  <c r="G489" i="5"/>
  <c r="L489" i="5"/>
  <c r="F489" i="5"/>
  <c r="D489" i="5"/>
  <c r="E498" i="5"/>
  <c r="C489" i="5"/>
  <c r="N488" i="5"/>
  <c r="J488" i="5"/>
  <c r="I488" i="5"/>
  <c r="H488" i="5"/>
  <c r="G488" i="5"/>
  <c r="L488" i="5"/>
  <c r="F488" i="5"/>
  <c r="D488" i="5"/>
  <c r="C488" i="5"/>
  <c r="N487" i="5"/>
  <c r="J487" i="5"/>
  <c r="I487" i="5"/>
  <c r="H487" i="5"/>
  <c r="G487" i="5"/>
  <c r="F487" i="5"/>
  <c r="D487" i="5"/>
  <c r="C487" i="5"/>
  <c r="N486" i="5"/>
  <c r="J486" i="5"/>
  <c r="I486" i="5"/>
  <c r="H486" i="5"/>
  <c r="G486" i="5"/>
  <c r="L486" i="5"/>
  <c r="F486" i="5"/>
  <c r="D486" i="5"/>
  <c r="C486" i="5"/>
  <c r="N485" i="5"/>
  <c r="J485" i="5"/>
  <c r="I485" i="5"/>
  <c r="H485" i="5"/>
  <c r="G485" i="5"/>
  <c r="F485" i="5"/>
  <c r="D485" i="5"/>
  <c r="C485" i="5"/>
  <c r="N484" i="5"/>
  <c r="J484" i="5"/>
  <c r="I484" i="5"/>
  <c r="H484" i="5"/>
  <c r="G484" i="5"/>
  <c r="L484" i="5"/>
  <c r="F484" i="5"/>
  <c r="D484" i="5"/>
  <c r="C484" i="5"/>
  <c r="N483" i="5"/>
  <c r="J483" i="5"/>
  <c r="I483" i="5"/>
  <c r="H483" i="5"/>
  <c r="G483" i="5"/>
  <c r="F483" i="5"/>
  <c r="D483" i="5"/>
  <c r="C483" i="5"/>
  <c r="N482" i="5"/>
  <c r="J482" i="5"/>
  <c r="I482" i="5"/>
  <c r="H482" i="5"/>
  <c r="G482" i="5"/>
  <c r="L482" i="5"/>
  <c r="F482" i="5"/>
  <c r="D482" i="5"/>
  <c r="C482" i="5"/>
  <c r="N481" i="5"/>
  <c r="J481" i="5"/>
  <c r="I481" i="5"/>
  <c r="H481" i="5"/>
  <c r="G481" i="5"/>
  <c r="F481" i="5"/>
  <c r="D481" i="5"/>
  <c r="C481" i="5"/>
  <c r="N480" i="5"/>
  <c r="J480" i="5"/>
  <c r="I480" i="5"/>
  <c r="H480" i="5"/>
  <c r="G480" i="5"/>
  <c r="L480" i="5"/>
  <c r="F480" i="5"/>
  <c r="D480" i="5"/>
  <c r="C480" i="5"/>
  <c r="N479" i="5"/>
  <c r="J479" i="5"/>
  <c r="I479" i="5"/>
  <c r="H479" i="5"/>
  <c r="G479" i="5"/>
  <c r="F479" i="5"/>
  <c r="D479" i="5"/>
  <c r="E488" i="5"/>
  <c r="C479" i="5"/>
  <c r="N478" i="5"/>
  <c r="J478" i="5"/>
  <c r="I478" i="5"/>
  <c r="H478" i="5"/>
  <c r="G478" i="5"/>
  <c r="L478" i="5"/>
  <c r="F478" i="5"/>
  <c r="D478" i="5"/>
  <c r="C478" i="5"/>
  <c r="N477" i="5"/>
  <c r="J477" i="5"/>
  <c r="I477" i="5"/>
  <c r="H477" i="5"/>
  <c r="G477" i="5"/>
  <c r="L477" i="5"/>
  <c r="F477" i="5"/>
  <c r="D477" i="5"/>
  <c r="C477" i="5"/>
  <c r="N476" i="5"/>
  <c r="J476" i="5"/>
  <c r="I476" i="5"/>
  <c r="H476" i="5"/>
  <c r="G476" i="5"/>
  <c r="L476" i="5"/>
  <c r="F476" i="5"/>
  <c r="D476" i="5"/>
  <c r="C476" i="5"/>
  <c r="N475" i="5"/>
  <c r="J475" i="5"/>
  <c r="I475" i="5"/>
  <c r="H475" i="5"/>
  <c r="G475" i="5"/>
  <c r="L475" i="5"/>
  <c r="F475" i="5"/>
  <c r="D475" i="5"/>
  <c r="C475" i="5"/>
  <c r="N474" i="5"/>
  <c r="J474" i="5"/>
  <c r="I474" i="5"/>
  <c r="H474" i="5"/>
  <c r="G474" i="5"/>
  <c r="L474" i="5"/>
  <c r="F474" i="5"/>
  <c r="D474" i="5"/>
  <c r="C474" i="5"/>
  <c r="N473" i="5"/>
  <c r="J473" i="5"/>
  <c r="I473" i="5"/>
  <c r="H473" i="5"/>
  <c r="G473" i="5"/>
  <c r="L473" i="5"/>
  <c r="F473" i="5"/>
  <c r="D473" i="5"/>
  <c r="C473" i="5"/>
  <c r="N472" i="5"/>
  <c r="J472" i="5"/>
  <c r="I472" i="5"/>
  <c r="H472" i="5"/>
  <c r="G472" i="5"/>
  <c r="L472" i="5"/>
  <c r="F472" i="5"/>
  <c r="D472" i="5"/>
  <c r="C472" i="5"/>
  <c r="N471" i="5"/>
  <c r="J471" i="5"/>
  <c r="I471" i="5"/>
  <c r="H471" i="5"/>
  <c r="G471" i="5"/>
  <c r="L471" i="5"/>
  <c r="F471" i="5"/>
  <c r="D471" i="5"/>
  <c r="C471" i="5"/>
  <c r="N470" i="5"/>
  <c r="J470" i="5"/>
  <c r="I470" i="5"/>
  <c r="H470" i="5"/>
  <c r="G470" i="5"/>
  <c r="L470" i="5"/>
  <c r="F470" i="5"/>
  <c r="D470" i="5"/>
  <c r="C470" i="5"/>
  <c r="N469" i="5"/>
  <c r="J469" i="5"/>
  <c r="I469" i="5"/>
  <c r="H469" i="5"/>
  <c r="G469" i="5"/>
  <c r="L469" i="5"/>
  <c r="F469" i="5"/>
  <c r="D469" i="5"/>
  <c r="E478" i="5"/>
  <c r="C469" i="5"/>
  <c r="N468" i="5"/>
  <c r="J468" i="5"/>
  <c r="I468" i="5"/>
  <c r="H468" i="5"/>
  <c r="G468" i="5"/>
  <c r="L468" i="5"/>
  <c r="F468" i="5"/>
  <c r="D468" i="5"/>
  <c r="C468" i="5"/>
  <c r="N467" i="5"/>
  <c r="J467" i="5"/>
  <c r="I467" i="5"/>
  <c r="H467" i="5"/>
  <c r="G467" i="5"/>
  <c r="L467" i="5"/>
  <c r="F467" i="5"/>
  <c r="D467" i="5"/>
  <c r="C467" i="5"/>
  <c r="N466" i="5"/>
  <c r="J466" i="5"/>
  <c r="I466" i="5"/>
  <c r="H466" i="5"/>
  <c r="G466" i="5"/>
  <c r="K466" i="5"/>
  <c r="F466" i="5"/>
  <c r="D466" i="5"/>
  <c r="C466" i="5"/>
  <c r="N465" i="5"/>
  <c r="J465" i="5"/>
  <c r="I465" i="5"/>
  <c r="H465" i="5"/>
  <c r="G465" i="5"/>
  <c r="L465" i="5"/>
  <c r="F465" i="5"/>
  <c r="D465" i="5"/>
  <c r="C465" i="5"/>
  <c r="N464" i="5"/>
  <c r="J464" i="5"/>
  <c r="I464" i="5"/>
  <c r="H464" i="5"/>
  <c r="G464" i="5"/>
  <c r="K464" i="5"/>
  <c r="F464" i="5"/>
  <c r="D464" i="5"/>
  <c r="C464" i="5"/>
  <c r="N463" i="5"/>
  <c r="J463" i="5"/>
  <c r="I463" i="5"/>
  <c r="H463" i="5"/>
  <c r="G463" i="5"/>
  <c r="L463" i="5"/>
  <c r="F463" i="5"/>
  <c r="D463" i="5"/>
  <c r="C463" i="5"/>
  <c r="N462" i="5"/>
  <c r="J462" i="5"/>
  <c r="I462" i="5"/>
  <c r="H462" i="5"/>
  <c r="G462" i="5"/>
  <c r="K462" i="5"/>
  <c r="F462" i="5"/>
  <c r="D462" i="5"/>
  <c r="C462" i="5"/>
  <c r="N461" i="5"/>
  <c r="J461" i="5"/>
  <c r="I461" i="5"/>
  <c r="H461" i="5"/>
  <c r="G461" i="5"/>
  <c r="L461" i="5"/>
  <c r="F461" i="5"/>
  <c r="D461" i="5"/>
  <c r="C461" i="5"/>
  <c r="N460" i="5"/>
  <c r="J460" i="5"/>
  <c r="I460" i="5"/>
  <c r="H460" i="5"/>
  <c r="G460" i="5"/>
  <c r="K460" i="5"/>
  <c r="F460" i="5"/>
  <c r="D460" i="5"/>
  <c r="C460" i="5"/>
  <c r="N459" i="5"/>
  <c r="J459" i="5"/>
  <c r="I459" i="5"/>
  <c r="H459" i="5"/>
  <c r="G459" i="5"/>
  <c r="L459" i="5"/>
  <c r="F459" i="5"/>
  <c r="D459" i="5"/>
  <c r="C459" i="5"/>
  <c r="N458" i="5"/>
  <c r="J458" i="5"/>
  <c r="I458" i="5"/>
  <c r="H458" i="5"/>
  <c r="G458" i="5"/>
  <c r="K458" i="5"/>
  <c r="F458" i="5"/>
  <c r="E458" i="5"/>
  <c r="D458" i="5"/>
  <c r="C458" i="5"/>
  <c r="N457" i="5"/>
  <c r="J457" i="5"/>
  <c r="I457" i="5"/>
  <c r="H457" i="5"/>
  <c r="G457" i="5"/>
  <c r="L457" i="5"/>
  <c r="F457" i="5"/>
  <c r="D457" i="5"/>
  <c r="C457" i="5"/>
  <c r="N456" i="5"/>
  <c r="J456" i="5"/>
  <c r="I456" i="5"/>
  <c r="H456" i="5"/>
  <c r="G456" i="5"/>
  <c r="L456" i="5"/>
  <c r="F456" i="5"/>
  <c r="D456" i="5"/>
  <c r="C456" i="5"/>
  <c r="N455" i="5"/>
  <c r="J455" i="5"/>
  <c r="I455" i="5"/>
  <c r="H455" i="5"/>
  <c r="G455" i="5"/>
  <c r="L455" i="5"/>
  <c r="F455" i="5"/>
  <c r="D455" i="5"/>
  <c r="C455" i="5"/>
  <c r="N454" i="5"/>
  <c r="J454" i="5"/>
  <c r="I454" i="5"/>
  <c r="H454" i="5"/>
  <c r="G454" i="5"/>
  <c r="L454" i="5"/>
  <c r="F454" i="5"/>
  <c r="D454" i="5"/>
  <c r="C454" i="5"/>
  <c r="N453" i="5"/>
  <c r="J453" i="5"/>
  <c r="I453" i="5"/>
  <c r="H453" i="5"/>
  <c r="G453" i="5"/>
  <c r="L453" i="5"/>
  <c r="F453" i="5"/>
  <c r="D453" i="5"/>
  <c r="C453" i="5"/>
  <c r="N452" i="5"/>
  <c r="J452" i="5"/>
  <c r="I452" i="5"/>
  <c r="H452" i="5"/>
  <c r="G452" i="5"/>
  <c r="L452" i="5"/>
  <c r="F452" i="5"/>
  <c r="D452" i="5"/>
  <c r="C452" i="5"/>
  <c r="N451" i="5"/>
  <c r="J451" i="5"/>
  <c r="I451" i="5"/>
  <c r="H451" i="5"/>
  <c r="G451" i="5"/>
  <c r="L451" i="5"/>
  <c r="F451" i="5"/>
  <c r="D451" i="5"/>
  <c r="C451" i="5"/>
  <c r="N450" i="5"/>
  <c r="J450" i="5"/>
  <c r="I450" i="5"/>
  <c r="H450" i="5"/>
  <c r="G450" i="5"/>
  <c r="L450" i="5"/>
  <c r="F450" i="5"/>
  <c r="D450" i="5"/>
  <c r="C450" i="5"/>
  <c r="N449" i="5"/>
  <c r="J449" i="5"/>
  <c r="I449" i="5"/>
  <c r="H449" i="5"/>
  <c r="G449" i="5"/>
  <c r="L449" i="5"/>
  <c r="F449" i="5"/>
  <c r="D449" i="5"/>
  <c r="C449" i="5"/>
  <c r="N448" i="5"/>
  <c r="J448" i="5"/>
  <c r="I448" i="5"/>
  <c r="H448" i="5"/>
  <c r="G448" i="5"/>
  <c r="L448" i="5"/>
  <c r="F448" i="5"/>
  <c r="E448" i="5"/>
  <c r="D448" i="5"/>
  <c r="C448" i="5"/>
  <c r="N447" i="5"/>
  <c r="J447" i="5"/>
  <c r="I447" i="5"/>
  <c r="H447" i="5"/>
  <c r="G447" i="5"/>
  <c r="K447" i="5"/>
  <c r="F447" i="5"/>
  <c r="D447" i="5"/>
  <c r="C447" i="5"/>
  <c r="N446" i="5"/>
  <c r="J446" i="5"/>
  <c r="I446" i="5"/>
  <c r="H446" i="5"/>
  <c r="G446" i="5"/>
  <c r="F446" i="5"/>
  <c r="D446" i="5"/>
  <c r="C446" i="5"/>
  <c r="N445" i="5"/>
  <c r="J445" i="5"/>
  <c r="I445" i="5"/>
  <c r="H445" i="5"/>
  <c r="G445" i="5"/>
  <c r="L445" i="5"/>
  <c r="F445" i="5"/>
  <c r="D445" i="5"/>
  <c r="C445" i="5"/>
  <c r="N444" i="5"/>
  <c r="J444" i="5"/>
  <c r="I444" i="5"/>
  <c r="H444" i="5"/>
  <c r="G444" i="5"/>
  <c r="F444" i="5"/>
  <c r="D444" i="5"/>
  <c r="C444" i="5"/>
  <c r="N443" i="5"/>
  <c r="J443" i="5"/>
  <c r="I443" i="5"/>
  <c r="H443" i="5"/>
  <c r="G443" i="5"/>
  <c r="L443" i="5"/>
  <c r="F443" i="5"/>
  <c r="D443" i="5"/>
  <c r="C443" i="5"/>
  <c r="N442" i="5"/>
  <c r="J442" i="5"/>
  <c r="I442" i="5"/>
  <c r="H442" i="5"/>
  <c r="G442" i="5"/>
  <c r="F442" i="5"/>
  <c r="D442" i="5"/>
  <c r="C442" i="5"/>
  <c r="N441" i="5"/>
  <c r="J441" i="5"/>
  <c r="I441" i="5"/>
  <c r="H441" i="5"/>
  <c r="G441" i="5"/>
  <c r="L441" i="5"/>
  <c r="F441" i="5"/>
  <c r="D441" i="5"/>
  <c r="C441" i="5"/>
  <c r="N440" i="5"/>
  <c r="J440" i="5"/>
  <c r="I440" i="5"/>
  <c r="H440" i="5"/>
  <c r="G440" i="5"/>
  <c r="F440" i="5"/>
  <c r="D440" i="5"/>
  <c r="C440" i="5"/>
  <c r="N439" i="5"/>
  <c r="J439" i="5"/>
  <c r="I439" i="5"/>
  <c r="H439" i="5"/>
  <c r="G439" i="5"/>
  <c r="K439" i="5"/>
  <c r="F439" i="5"/>
  <c r="D439" i="5"/>
  <c r="C439" i="5"/>
  <c r="N438" i="5"/>
  <c r="J438" i="5"/>
  <c r="I438" i="5"/>
  <c r="H438" i="5"/>
  <c r="G438" i="5"/>
  <c r="F438" i="5"/>
  <c r="D438" i="5"/>
  <c r="C438" i="5"/>
  <c r="N437" i="5"/>
  <c r="J437" i="5"/>
  <c r="I437" i="5"/>
  <c r="H437" i="5"/>
  <c r="G437" i="5"/>
  <c r="L437" i="5"/>
  <c r="F437" i="5"/>
  <c r="D437" i="5"/>
  <c r="C437" i="5"/>
  <c r="N436" i="5"/>
  <c r="J436" i="5"/>
  <c r="I436" i="5"/>
  <c r="H436" i="5"/>
  <c r="G436" i="5"/>
  <c r="L436" i="5"/>
  <c r="F436" i="5"/>
  <c r="D436" i="5"/>
  <c r="C436" i="5"/>
  <c r="N435" i="5"/>
  <c r="J435" i="5"/>
  <c r="I435" i="5"/>
  <c r="H435" i="5"/>
  <c r="G435" i="5"/>
  <c r="L435" i="5"/>
  <c r="F435" i="5"/>
  <c r="D435" i="5"/>
  <c r="C435" i="5"/>
  <c r="N434" i="5"/>
  <c r="J434" i="5"/>
  <c r="I434" i="5"/>
  <c r="H434" i="5"/>
  <c r="G434" i="5"/>
  <c r="L434" i="5"/>
  <c r="F434" i="5"/>
  <c r="D434" i="5"/>
  <c r="C434" i="5"/>
  <c r="N433" i="5"/>
  <c r="J433" i="5"/>
  <c r="I433" i="5"/>
  <c r="H433" i="5"/>
  <c r="G433" i="5"/>
  <c r="L433" i="5"/>
  <c r="F433" i="5"/>
  <c r="D433" i="5"/>
  <c r="C433" i="5"/>
  <c r="N432" i="5"/>
  <c r="J432" i="5"/>
  <c r="I432" i="5"/>
  <c r="H432" i="5"/>
  <c r="G432" i="5"/>
  <c r="L432" i="5"/>
  <c r="F432" i="5"/>
  <c r="D432" i="5"/>
  <c r="C432" i="5"/>
  <c r="N431" i="5"/>
  <c r="J431" i="5"/>
  <c r="I431" i="5"/>
  <c r="H431" i="5"/>
  <c r="G431" i="5"/>
  <c r="K431" i="5"/>
  <c r="F431" i="5"/>
  <c r="D431" i="5"/>
  <c r="C431" i="5"/>
  <c r="N430" i="5"/>
  <c r="J430" i="5"/>
  <c r="I430" i="5"/>
  <c r="H430" i="5"/>
  <c r="G430" i="5"/>
  <c r="L430" i="5"/>
  <c r="F430" i="5"/>
  <c r="D430" i="5"/>
  <c r="C430" i="5"/>
  <c r="N429" i="5"/>
  <c r="J429" i="5"/>
  <c r="I429" i="5"/>
  <c r="H429" i="5"/>
  <c r="G429" i="5"/>
  <c r="L429" i="5"/>
  <c r="F429" i="5"/>
  <c r="D429" i="5"/>
  <c r="E438" i="5"/>
  <c r="C429" i="5"/>
  <c r="N428" i="5"/>
  <c r="J428" i="5"/>
  <c r="I428" i="5"/>
  <c r="H428" i="5"/>
  <c r="G428" i="5"/>
  <c r="L428" i="5"/>
  <c r="F428" i="5"/>
  <c r="D428" i="5"/>
  <c r="C428" i="5"/>
  <c r="N427" i="5"/>
  <c r="J427" i="5"/>
  <c r="I427" i="5"/>
  <c r="H427" i="5"/>
  <c r="G427" i="5"/>
  <c r="K427" i="5"/>
  <c r="F427" i="5"/>
  <c r="D427" i="5"/>
  <c r="C427" i="5"/>
  <c r="N426" i="5"/>
  <c r="J426" i="5"/>
  <c r="I426" i="5"/>
  <c r="H426" i="5"/>
  <c r="G426" i="5"/>
  <c r="K426" i="5"/>
  <c r="F426" i="5"/>
  <c r="D426" i="5"/>
  <c r="C426" i="5"/>
  <c r="N425" i="5"/>
  <c r="J425" i="5"/>
  <c r="I425" i="5"/>
  <c r="H425" i="5"/>
  <c r="G425" i="5"/>
  <c r="K425" i="5"/>
  <c r="F425" i="5"/>
  <c r="D425" i="5"/>
  <c r="C425" i="5"/>
  <c r="N424" i="5"/>
  <c r="J424" i="5"/>
  <c r="I424" i="5"/>
  <c r="H424" i="5"/>
  <c r="G424" i="5"/>
  <c r="K424" i="5"/>
  <c r="F424" i="5"/>
  <c r="D424" i="5"/>
  <c r="C424" i="5"/>
  <c r="N423" i="5"/>
  <c r="J423" i="5"/>
  <c r="I423" i="5"/>
  <c r="H423" i="5"/>
  <c r="G423" i="5"/>
  <c r="K423" i="5"/>
  <c r="F423" i="5"/>
  <c r="D423" i="5"/>
  <c r="C423" i="5"/>
  <c r="N422" i="5"/>
  <c r="J422" i="5"/>
  <c r="I422" i="5"/>
  <c r="H422" i="5"/>
  <c r="G422" i="5"/>
  <c r="L422" i="5"/>
  <c r="F422" i="5"/>
  <c r="D422" i="5"/>
  <c r="C422" i="5"/>
  <c r="N421" i="5"/>
  <c r="J421" i="5"/>
  <c r="I421" i="5"/>
  <c r="H421" i="5"/>
  <c r="G421" i="5"/>
  <c r="K421" i="5"/>
  <c r="F421" i="5"/>
  <c r="D421" i="5"/>
  <c r="C421" i="5"/>
  <c r="N420" i="5"/>
  <c r="J420" i="5"/>
  <c r="I420" i="5"/>
  <c r="H420" i="5"/>
  <c r="G420" i="5"/>
  <c r="L420" i="5"/>
  <c r="F420" i="5"/>
  <c r="D420" i="5"/>
  <c r="C420" i="5"/>
  <c r="N419" i="5"/>
  <c r="J419" i="5"/>
  <c r="I419" i="5"/>
  <c r="H419" i="5"/>
  <c r="G419" i="5"/>
  <c r="K419" i="5"/>
  <c r="F419" i="5"/>
  <c r="D419" i="5"/>
  <c r="C419" i="5"/>
  <c r="N418" i="5"/>
  <c r="J418" i="5"/>
  <c r="I418" i="5"/>
  <c r="H418" i="5"/>
  <c r="G418" i="5"/>
  <c r="L418" i="5"/>
  <c r="F418" i="5"/>
  <c r="D418" i="5"/>
  <c r="C418" i="5"/>
  <c r="N417" i="5"/>
  <c r="J417" i="5"/>
  <c r="I417" i="5"/>
  <c r="H417" i="5"/>
  <c r="G417" i="5"/>
  <c r="L417" i="5"/>
  <c r="F417" i="5"/>
  <c r="D417" i="5"/>
  <c r="C417" i="5"/>
  <c r="N416" i="5"/>
  <c r="J416" i="5"/>
  <c r="I416" i="5"/>
  <c r="H416" i="5"/>
  <c r="G416" i="5"/>
  <c r="L416" i="5"/>
  <c r="F416" i="5"/>
  <c r="D416" i="5"/>
  <c r="C416" i="5"/>
  <c r="N415" i="5"/>
  <c r="J415" i="5"/>
  <c r="I415" i="5"/>
  <c r="H415" i="5"/>
  <c r="G415" i="5"/>
  <c r="L415" i="5"/>
  <c r="F415" i="5"/>
  <c r="D415" i="5"/>
  <c r="C415" i="5"/>
  <c r="N414" i="5"/>
  <c r="J414" i="5"/>
  <c r="I414" i="5"/>
  <c r="H414" i="5"/>
  <c r="G414" i="5"/>
  <c r="L414" i="5"/>
  <c r="F414" i="5"/>
  <c r="D414" i="5"/>
  <c r="C414" i="5"/>
  <c r="N413" i="5"/>
  <c r="J413" i="5"/>
  <c r="I413" i="5"/>
  <c r="H413" i="5"/>
  <c r="G413" i="5"/>
  <c r="L413" i="5"/>
  <c r="F413" i="5"/>
  <c r="D413" i="5"/>
  <c r="C413" i="5"/>
  <c r="N412" i="5"/>
  <c r="J412" i="5"/>
  <c r="I412" i="5"/>
  <c r="H412" i="5"/>
  <c r="G412" i="5"/>
  <c r="L412" i="5"/>
  <c r="F412" i="5"/>
  <c r="D412" i="5"/>
  <c r="C412" i="5"/>
  <c r="N411" i="5"/>
  <c r="J411" i="5"/>
  <c r="I411" i="5"/>
  <c r="H411" i="5"/>
  <c r="G411" i="5"/>
  <c r="L411" i="5"/>
  <c r="F411" i="5"/>
  <c r="D411" i="5"/>
  <c r="C411" i="5"/>
  <c r="N410" i="5"/>
  <c r="J410" i="5"/>
  <c r="I410" i="5"/>
  <c r="H410" i="5"/>
  <c r="G410" i="5"/>
  <c r="L410" i="5"/>
  <c r="F410" i="5"/>
  <c r="D410" i="5"/>
  <c r="C410" i="5"/>
  <c r="N409" i="5"/>
  <c r="J409" i="5"/>
  <c r="I409" i="5"/>
  <c r="H409" i="5"/>
  <c r="G409" i="5"/>
  <c r="L409" i="5"/>
  <c r="F409" i="5"/>
  <c r="D409" i="5"/>
  <c r="C409" i="5"/>
  <c r="N408" i="5"/>
  <c r="J408" i="5"/>
  <c r="I408" i="5"/>
  <c r="H408" i="5"/>
  <c r="G408" i="5"/>
  <c r="L408" i="5"/>
  <c r="F408" i="5"/>
  <c r="E408" i="5"/>
  <c r="D408" i="5"/>
  <c r="C408" i="5"/>
  <c r="N407" i="5"/>
  <c r="J407" i="5"/>
  <c r="I407" i="5"/>
  <c r="H407" i="5"/>
  <c r="G407" i="5"/>
  <c r="F407" i="5"/>
  <c r="D407" i="5"/>
  <c r="C407" i="5"/>
  <c r="N406" i="5"/>
  <c r="J406" i="5"/>
  <c r="I406" i="5"/>
  <c r="H406" i="5"/>
  <c r="G406" i="5"/>
  <c r="L406" i="5"/>
  <c r="F406" i="5"/>
  <c r="D406" i="5"/>
  <c r="C406" i="5"/>
  <c r="N405" i="5"/>
  <c r="J405" i="5"/>
  <c r="I405" i="5"/>
  <c r="H405" i="5"/>
  <c r="G405" i="5"/>
  <c r="F405" i="5"/>
  <c r="D405" i="5"/>
  <c r="C405" i="5"/>
  <c r="N404" i="5"/>
  <c r="J404" i="5"/>
  <c r="I404" i="5"/>
  <c r="H404" i="5"/>
  <c r="G404" i="5"/>
  <c r="L404" i="5"/>
  <c r="F404" i="5"/>
  <c r="D404" i="5"/>
  <c r="C404" i="5"/>
  <c r="N403" i="5"/>
  <c r="J403" i="5"/>
  <c r="I403" i="5"/>
  <c r="H403" i="5"/>
  <c r="G403" i="5"/>
  <c r="F403" i="5"/>
  <c r="D403" i="5"/>
  <c r="C403" i="5"/>
  <c r="N402" i="5"/>
  <c r="J402" i="5"/>
  <c r="I402" i="5"/>
  <c r="H402" i="5"/>
  <c r="G402" i="5"/>
  <c r="L402" i="5"/>
  <c r="F402" i="5"/>
  <c r="D402" i="5"/>
  <c r="C402" i="5"/>
  <c r="N401" i="5"/>
  <c r="J401" i="5"/>
  <c r="I401" i="5"/>
  <c r="H401" i="5"/>
  <c r="G401" i="5"/>
  <c r="F401" i="5"/>
  <c r="D401" i="5"/>
  <c r="C401" i="5"/>
  <c r="N400" i="5"/>
  <c r="J400" i="5"/>
  <c r="I400" i="5"/>
  <c r="H400" i="5"/>
  <c r="G400" i="5"/>
  <c r="K400" i="5"/>
  <c r="F400" i="5"/>
  <c r="D400" i="5"/>
  <c r="C400" i="5"/>
  <c r="N399" i="5"/>
  <c r="J399" i="5"/>
  <c r="I399" i="5"/>
  <c r="H399" i="5"/>
  <c r="G399" i="5"/>
  <c r="F399" i="5"/>
  <c r="D399" i="5"/>
  <c r="C399" i="5"/>
  <c r="N398" i="5"/>
  <c r="J398" i="5"/>
  <c r="I398" i="5"/>
  <c r="H398" i="5"/>
  <c r="G398" i="5"/>
  <c r="L398" i="5"/>
  <c r="F398" i="5"/>
  <c r="D398" i="5"/>
  <c r="C398" i="5"/>
  <c r="N397" i="5"/>
  <c r="J397" i="5"/>
  <c r="I397" i="5"/>
  <c r="H397" i="5"/>
  <c r="G397" i="5"/>
  <c r="F397" i="5"/>
  <c r="D397" i="5"/>
  <c r="C397" i="5"/>
  <c r="N396" i="5"/>
  <c r="J396" i="5"/>
  <c r="I396" i="5"/>
  <c r="H396" i="5"/>
  <c r="G396" i="5"/>
  <c r="L396" i="5"/>
  <c r="F396" i="5"/>
  <c r="D396" i="5"/>
  <c r="C396" i="5"/>
  <c r="N395" i="5"/>
  <c r="J395" i="5"/>
  <c r="I395" i="5"/>
  <c r="H395" i="5"/>
  <c r="G395" i="5"/>
  <c r="L395" i="5"/>
  <c r="F395" i="5"/>
  <c r="D395" i="5"/>
  <c r="C395" i="5"/>
  <c r="N394" i="5"/>
  <c r="J394" i="5"/>
  <c r="I394" i="5"/>
  <c r="H394" i="5"/>
  <c r="G394" i="5"/>
  <c r="F394" i="5"/>
  <c r="D394" i="5"/>
  <c r="C394" i="5"/>
  <c r="N393" i="5"/>
  <c r="J393" i="5"/>
  <c r="I393" i="5"/>
  <c r="H393" i="5"/>
  <c r="G393" i="5"/>
  <c r="L393" i="5"/>
  <c r="F393" i="5"/>
  <c r="D393" i="5"/>
  <c r="C393" i="5"/>
  <c r="N392" i="5"/>
  <c r="J392" i="5"/>
  <c r="I392" i="5"/>
  <c r="H392" i="5"/>
  <c r="G392" i="5"/>
  <c r="K392" i="5"/>
  <c r="F392" i="5"/>
  <c r="D392" i="5"/>
  <c r="C392" i="5"/>
  <c r="N391" i="5"/>
  <c r="J391" i="5"/>
  <c r="I391" i="5"/>
  <c r="H391" i="5"/>
  <c r="G391" i="5"/>
  <c r="F391" i="5"/>
  <c r="D391" i="5"/>
  <c r="C391" i="5"/>
  <c r="N390" i="5"/>
  <c r="J390" i="5"/>
  <c r="I390" i="5"/>
  <c r="H390" i="5"/>
  <c r="G390" i="5"/>
  <c r="L390" i="5"/>
  <c r="F390" i="5"/>
  <c r="D390" i="5"/>
  <c r="C390" i="5"/>
  <c r="N389" i="5"/>
  <c r="J389" i="5"/>
  <c r="I389" i="5"/>
  <c r="H389" i="5"/>
  <c r="G389" i="5"/>
  <c r="L389" i="5"/>
  <c r="F389" i="5"/>
  <c r="D389" i="5"/>
  <c r="C389" i="5"/>
  <c r="N388" i="5"/>
  <c r="J388" i="5"/>
  <c r="I388" i="5"/>
  <c r="H388" i="5"/>
  <c r="G388" i="5"/>
  <c r="F388" i="5"/>
  <c r="D388" i="5"/>
  <c r="C388" i="5"/>
  <c r="N387" i="5"/>
  <c r="G387" i="5"/>
  <c r="L387" i="5"/>
  <c r="J387" i="5"/>
  <c r="I387" i="5"/>
  <c r="H387" i="5"/>
  <c r="K387" i="5"/>
  <c r="F387" i="5"/>
  <c r="D387" i="5"/>
  <c r="C387" i="5"/>
  <c r="N386" i="5"/>
  <c r="J386" i="5"/>
  <c r="I386" i="5"/>
  <c r="H386" i="5"/>
  <c r="G386" i="5"/>
  <c r="K386" i="5"/>
  <c r="F386" i="5"/>
  <c r="D386" i="5"/>
  <c r="C386" i="5"/>
  <c r="N385" i="5"/>
  <c r="J385" i="5"/>
  <c r="I385" i="5"/>
  <c r="H385" i="5"/>
  <c r="G385" i="5"/>
  <c r="L385" i="5"/>
  <c r="F385" i="5"/>
  <c r="D385" i="5"/>
  <c r="C385" i="5"/>
  <c r="N384" i="5"/>
  <c r="J384" i="5"/>
  <c r="I384" i="5"/>
  <c r="H384" i="5"/>
  <c r="G384" i="5"/>
  <c r="K384" i="5"/>
  <c r="F384" i="5"/>
  <c r="D384" i="5"/>
  <c r="C384" i="5"/>
  <c r="N383" i="5"/>
  <c r="J383" i="5"/>
  <c r="I383" i="5"/>
  <c r="H383" i="5"/>
  <c r="G383" i="5"/>
  <c r="L383" i="5"/>
  <c r="F383" i="5"/>
  <c r="D383" i="5"/>
  <c r="C383" i="5"/>
  <c r="N382" i="5"/>
  <c r="J382" i="5"/>
  <c r="I382" i="5"/>
  <c r="H382" i="5"/>
  <c r="G382" i="5"/>
  <c r="K382" i="5"/>
  <c r="F382" i="5"/>
  <c r="D382" i="5"/>
  <c r="C382" i="5"/>
  <c r="N381" i="5"/>
  <c r="J381" i="5"/>
  <c r="I381" i="5"/>
  <c r="H381" i="5"/>
  <c r="G381" i="5"/>
  <c r="L381" i="5"/>
  <c r="F381" i="5"/>
  <c r="D381" i="5"/>
  <c r="C381" i="5"/>
  <c r="N380" i="5"/>
  <c r="J380" i="5"/>
  <c r="I380" i="5"/>
  <c r="H380" i="5"/>
  <c r="G380" i="5"/>
  <c r="K380" i="5"/>
  <c r="F380" i="5"/>
  <c r="D380" i="5"/>
  <c r="C380" i="5"/>
  <c r="N379" i="5"/>
  <c r="J379" i="5"/>
  <c r="I379" i="5"/>
  <c r="H379" i="5"/>
  <c r="G379" i="5"/>
  <c r="L379" i="5"/>
  <c r="F379" i="5"/>
  <c r="D379" i="5"/>
  <c r="C379" i="5"/>
  <c r="N378" i="5"/>
  <c r="J378" i="5"/>
  <c r="I378" i="5"/>
  <c r="H378" i="5"/>
  <c r="G378" i="5"/>
  <c r="K378" i="5"/>
  <c r="F378" i="5"/>
  <c r="D378" i="5"/>
  <c r="C378" i="5"/>
  <c r="N377" i="5"/>
  <c r="J377" i="5"/>
  <c r="I377" i="5"/>
  <c r="H377" i="5"/>
  <c r="G377" i="5"/>
  <c r="L377" i="5"/>
  <c r="F377" i="5"/>
  <c r="D377" i="5"/>
  <c r="C377" i="5"/>
  <c r="N376" i="5"/>
  <c r="J376" i="5"/>
  <c r="I376" i="5"/>
  <c r="H376" i="5"/>
  <c r="G376" i="5"/>
  <c r="L376" i="5"/>
  <c r="F376" i="5"/>
  <c r="D376" i="5"/>
  <c r="C376" i="5"/>
  <c r="J375" i="5"/>
  <c r="I375" i="5"/>
  <c r="H375" i="5"/>
  <c r="G375" i="5"/>
  <c r="L375" i="5"/>
  <c r="F375" i="5"/>
  <c r="D375" i="5"/>
  <c r="C375" i="5"/>
  <c r="J374" i="5"/>
  <c r="I374" i="5"/>
  <c r="H374" i="5"/>
  <c r="G374" i="5"/>
  <c r="L374" i="5"/>
  <c r="F374" i="5"/>
  <c r="D374" i="5"/>
  <c r="C374" i="5"/>
  <c r="J373" i="5"/>
  <c r="I373" i="5"/>
  <c r="H373" i="5"/>
  <c r="G373" i="5"/>
  <c r="F373" i="5"/>
  <c r="D373" i="5"/>
  <c r="C373" i="5"/>
  <c r="J372" i="5"/>
  <c r="I372" i="5"/>
  <c r="H372" i="5"/>
  <c r="G372" i="5"/>
  <c r="L372" i="5"/>
  <c r="F372" i="5"/>
  <c r="D372" i="5"/>
  <c r="C372" i="5"/>
  <c r="J371" i="5"/>
  <c r="I371" i="5"/>
  <c r="H371" i="5"/>
  <c r="G371" i="5"/>
  <c r="K371" i="5"/>
  <c r="F371" i="5"/>
  <c r="D371" i="5"/>
  <c r="C371" i="5"/>
  <c r="J370" i="5"/>
  <c r="I370" i="5"/>
  <c r="H370" i="5"/>
  <c r="G370" i="5"/>
  <c r="F370" i="5"/>
  <c r="D370" i="5"/>
  <c r="C370" i="5"/>
  <c r="J369" i="5"/>
  <c r="I369" i="5"/>
  <c r="H369" i="5"/>
  <c r="G369" i="5"/>
  <c r="L369" i="5"/>
  <c r="F369" i="5"/>
  <c r="D369" i="5"/>
  <c r="C369" i="5"/>
  <c r="J368" i="5"/>
  <c r="I368" i="5"/>
  <c r="H368" i="5"/>
  <c r="G368" i="5"/>
  <c r="L368" i="5"/>
  <c r="F368" i="5"/>
  <c r="D368" i="5"/>
  <c r="C368" i="5"/>
  <c r="J367" i="5"/>
  <c r="I367" i="5"/>
  <c r="H367" i="5"/>
  <c r="G367" i="5"/>
  <c r="K367" i="5"/>
  <c r="F367" i="5"/>
  <c r="D367" i="5"/>
  <c r="C367" i="5"/>
  <c r="J366" i="5"/>
  <c r="I366" i="5"/>
  <c r="H366" i="5"/>
  <c r="G366" i="5"/>
  <c r="K366" i="5"/>
  <c r="F366" i="5"/>
  <c r="D366" i="5"/>
  <c r="C366" i="5"/>
  <c r="J365" i="5"/>
  <c r="I365" i="5"/>
  <c r="H365" i="5"/>
  <c r="G365" i="5"/>
  <c r="L365" i="5"/>
  <c r="F365" i="5"/>
  <c r="D365" i="5"/>
  <c r="C365" i="5"/>
  <c r="J364" i="5"/>
  <c r="I364" i="5"/>
  <c r="H364" i="5"/>
  <c r="G364" i="5"/>
  <c r="K364" i="5"/>
  <c r="F364" i="5"/>
  <c r="D364" i="5"/>
  <c r="C364" i="5"/>
  <c r="J363" i="5"/>
  <c r="I363" i="5"/>
  <c r="H363" i="5"/>
  <c r="G363" i="5"/>
  <c r="L363" i="5"/>
  <c r="F363" i="5"/>
  <c r="D363" i="5"/>
  <c r="C363" i="5"/>
  <c r="J362" i="5"/>
  <c r="I362" i="5"/>
  <c r="H362" i="5"/>
  <c r="G362" i="5"/>
  <c r="K362" i="5"/>
  <c r="F362" i="5"/>
  <c r="D362" i="5"/>
  <c r="E368" i="5"/>
  <c r="C362" i="5"/>
  <c r="J361" i="5"/>
  <c r="I361" i="5"/>
  <c r="H361" i="5"/>
  <c r="G361" i="5"/>
  <c r="L361" i="5"/>
  <c r="F361" i="5"/>
  <c r="D361" i="5"/>
  <c r="C361" i="5"/>
  <c r="J360" i="5"/>
  <c r="I360" i="5"/>
  <c r="H360" i="5"/>
  <c r="G360" i="5"/>
  <c r="K360" i="5"/>
  <c r="F360" i="5"/>
  <c r="D360" i="5"/>
  <c r="C360" i="5"/>
  <c r="J359" i="5"/>
  <c r="I359" i="5"/>
  <c r="H359" i="5"/>
  <c r="G359" i="5"/>
  <c r="K359" i="5"/>
  <c r="F359" i="5"/>
  <c r="D359" i="5"/>
  <c r="C359" i="5"/>
  <c r="J358" i="5"/>
  <c r="I358" i="5"/>
  <c r="H358" i="5"/>
  <c r="G358" i="5"/>
  <c r="L358" i="5"/>
  <c r="F358" i="5"/>
  <c r="D358" i="5"/>
  <c r="C358" i="5"/>
  <c r="J357" i="5"/>
  <c r="I357" i="5"/>
  <c r="H357" i="5"/>
  <c r="G357" i="5"/>
  <c r="F357" i="5"/>
  <c r="D357" i="5"/>
  <c r="C357" i="5"/>
  <c r="J356" i="5"/>
  <c r="I356" i="5"/>
  <c r="H356" i="5"/>
  <c r="G356" i="5"/>
  <c r="L356" i="5"/>
  <c r="F356" i="5"/>
  <c r="D356" i="5"/>
  <c r="C356" i="5"/>
  <c r="J355" i="5"/>
  <c r="I355" i="5"/>
  <c r="H355" i="5"/>
  <c r="G355" i="5"/>
  <c r="F355" i="5"/>
  <c r="D355" i="5"/>
  <c r="C355" i="5"/>
  <c r="J354" i="5"/>
  <c r="I354" i="5"/>
  <c r="H354" i="5"/>
  <c r="G354" i="5"/>
  <c r="L354" i="5"/>
  <c r="F354" i="5"/>
  <c r="D354" i="5"/>
  <c r="C354" i="5"/>
  <c r="J353" i="5"/>
  <c r="I353" i="5"/>
  <c r="H353" i="5"/>
  <c r="G353" i="5"/>
  <c r="F353" i="5"/>
  <c r="D353" i="5"/>
  <c r="C353" i="5"/>
  <c r="J352" i="5"/>
  <c r="I352" i="5"/>
  <c r="H352" i="5"/>
  <c r="G352" i="5"/>
  <c r="L352" i="5"/>
  <c r="F352" i="5"/>
  <c r="D352" i="5"/>
  <c r="C352" i="5"/>
  <c r="J351" i="5"/>
  <c r="I351" i="5"/>
  <c r="H351" i="5"/>
  <c r="G351" i="5"/>
  <c r="F351" i="5"/>
  <c r="D351" i="5"/>
  <c r="C351" i="5"/>
  <c r="J350" i="5"/>
  <c r="I350" i="5"/>
  <c r="H350" i="5"/>
  <c r="G350" i="5"/>
  <c r="L350" i="5"/>
  <c r="F350" i="5"/>
  <c r="D350" i="5"/>
  <c r="C350" i="5"/>
  <c r="J349" i="5"/>
  <c r="I349" i="5"/>
  <c r="H349" i="5"/>
  <c r="G349" i="5"/>
  <c r="F349" i="5"/>
  <c r="D349" i="5"/>
  <c r="E358" i="5"/>
  <c r="C349" i="5"/>
  <c r="J348" i="5"/>
  <c r="I348" i="5"/>
  <c r="H348" i="5"/>
  <c r="G348" i="5"/>
  <c r="L348" i="5"/>
  <c r="F348" i="5"/>
  <c r="D348" i="5"/>
  <c r="C348" i="5"/>
  <c r="J347" i="5"/>
  <c r="I347" i="5"/>
  <c r="H347" i="5"/>
  <c r="G347" i="5"/>
  <c r="L347" i="5"/>
  <c r="F347" i="5"/>
  <c r="D347" i="5"/>
  <c r="C347" i="5"/>
  <c r="J346" i="5"/>
  <c r="I346" i="5"/>
  <c r="H346" i="5"/>
  <c r="G346" i="5"/>
  <c r="L346" i="5"/>
  <c r="F346" i="5"/>
  <c r="D346" i="5"/>
  <c r="C346" i="5"/>
  <c r="J345" i="5"/>
  <c r="I345" i="5"/>
  <c r="H345" i="5"/>
  <c r="G345" i="5"/>
  <c r="L345" i="5"/>
  <c r="F345" i="5"/>
  <c r="D345" i="5"/>
  <c r="C345" i="5"/>
  <c r="J344" i="5"/>
  <c r="I344" i="5"/>
  <c r="H344" i="5"/>
  <c r="G344" i="5"/>
  <c r="L344" i="5"/>
  <c r="F344" i="5"/>
  <c r="D344" i="5"/>
  <c r="C344" i="5"/>
  <c r="J343" i="5"/>
  <c r="I343" i="5"/>
  <c r="H343" i="5"/>
  <c r="G343" i="5"/>
  <c r="L343" i="5"/>
  <c r="F343" i="5"/>
  <c r="D343" i="5"/>
  <c r="C343" i="5"/>
  <c r="J342" i="5"/>
  <c r="I342" i="5"/>
  <c r="H342" i="5"/>
  <c r="G342" i="5"/>
  <c r="L342" i="5"/>
  <c r="F342" i="5"/>
  <c r="D342" i="5"/>
  <c r="C342" i="5"/>
  <c r="J341" i="5"/>
  <c r="I341" i="5"/>
  <c r="H341" i="5"/>
  <c r="G341" i="5"/>
  <c r="L341" i="5"/>
  <c r="F341" i="5"/>
  <c r="D341" i="5"/>
  <c r="C341" i="5"/>
  <c r="J340" i="5"/>
  <c r="I340" i="5"/>
  <c r="H340" i="5"/>
  <c r="G340" i="5"/>
  <c r="L340" i="5"/>
  <c r="F340" i="5"/>
  <c r="D340" i="5"/>
  <c r="C340" i="5"/>
  <c r="J339" i="5"/>
  <c r="I339" i="5"/>
  <c r="H339" i="5"/>
  <c r="G339" i="5"/>
  <c r="L339" i="5"/>
  <c r="F339" i="5"/>
  <c r="D339" i="5"/>
  <c r="C339" i="5"/>
  <c r="J338" i="5"/>
  <c r="I338" i="5"/>
  <c r="H338" i="5"/>
  <c r="G338" i="5"/>
  <c r="L338" i="5"/>
  <c r="F338" i="5"/>
  <c r="D338" i="5"/>
  <c r="C338" i="5"/>
  <c r="J337" i="5"/>
  <c r="I337" i="5"/>
  <c r="H337" i="5"/>
  <c r="G337" i="5"/>
  <c r="L337" i="5"/>
  <c r="F337" i="5"/>
  <c r="D337" i="5"/>
  <c r="C337" i="5"/>
  <c r="J336" i="5"/>
  <c r="I336" i="5"/>
  <c r="H336" i="5"/>
  <c r="G336" i="5"/>
  <c r="L336" i="5"/>
  <c r="F336" i="5"/>
  <c r="D336" i="5"/>
  <c r="E338" i="5"/>
  <c r="C336" i="5"/>
  <c r="J335" i="5"/>
  <c r="I335" i="5"/>
  <c r="H335" i="5"/>
  <c r="G335" i="5"/>
  <c r="L335" i="5"/>
  <c r="F335" i="5"/>
  <c r="D335" i="5"/>
  <c r="C335" i="5"/>
  <c r="J334" i="5"/>
  <c r="I334" i="5"/>
  <c r="H334" i="5"/>
  <c r="G334" i="5"/>
  <c r="L334" i="5"/>
  <c r="F334" i="5"/>
  <c r="D334" i="5"/>
  <c r="C334" i="5"/>
  <c r="J333" i="5"/>
  <c r="I333" i="5"/>
  <c r="H333" i="5"/>
  <c r="G333" i="5"/>
  <c r="L333" i="5"/>
  <c r="F333" i="5"/>
  <c r="D333" i="5"/>
  <c r="C333" i="5"/>
  <c r="P332" i="5"/>
  <c r="J332" i="5"/>
  <c r="I332" i="5"/>
  <c r="H332" i="5"/>
  <c r="G332" i="5"/>
  <c r="F332" i="5"/>
  <c r="D332" i="5"/>
  <c r="C332" i="5"/>
  <c r="J331" i="5"/>
  <c r="I331" i="5"/>
  <c r="H331" i="5"/>
  <c r="G331" i="5"/>
  <c r="L331" i="5"/>
  <c r="F331" i="5"/>
  <c r="D331" i="5"/>
  <c r="C331" i="5"/>
  <c r="J330" i="5"/>
  <c r="I330" i="5"/>
  <c r="H330" i="5"/>
  <c r="G330" i="5"/>
  <c r="F330" i="5"/>
  <c r="D330" i="5"/>
  <c r="C330" i="5"/>
  <c r="J329" i="5"/>
  <c r="I329" i="5"/>
  <c r="H329" i="5"/>
  <c r="G329" i="5"/>
  <c r="L329" i="5"/>
  <c r="F329" i="5"/>
  <c r="D329" i="5"/>
  <c r="C329" i="5"/>
  <c r="J328" i="5"/>
  <c r="I328" i="5"/>
  <c r="H328" i="5"/>
  <c r="G328" i="5"/>
  <c r="F328" i="5"/>
  <c r="D328" i="5"/>
  <c r="C328" i="5"/>
  <c r="J327" i="5"/>
  <c r="I327" i="5"/>
  <c r="H327" i="5"/>
  <c r="G327" i="5"/>
  <c r="L327" i="5"/>
  <c r="F327" i="5"/>
  <c r="D327" i="5"/>
  <c r="C327" i="5"/>
  <c r="J326" i="5"/>
  <c r="I326" i="5"/>
  <c r="H326" i="5"/>
  <c r="G326" i="5"/>
  <c r="F326" i="5"/>
  <c r="D326" i="5"/>
  <c r="C326" i="5"/>
  <c r="J325" i="5"/>
  <c r="I325" i="5"/>
  <c r="H325" i="5"/>
  <c r="G325" i="5"/>
  <c r="L325" i="5"/>
  <c r="F325" i="5"/>
  <c r="D325" i="5"/>
  <c r="C325" i="5"/>
  <c r="J324" i="5"/>
  <c r="I324" i="5"/>
  <c r="H324" i="5"/>
  <c r="G324" i="5"/>
  <c r="F324" i="5"/>
  <c r="D324" i="5"/>
  <c r="C324" i="5"/>
  <c r="J323" i="5"/>
  <c r="I323" i="5"/>
  <c r="H323" i="5"/>
  <c r="G323" i="5"/>
  <c r="L323" i="5"/>
  <c r="F323" i="5"/>
  <c r="D323" i="5"/>
  <c r="C323" i="5"/>
  <c r="J322" i="5"/>
  <c r="I322" i="5"/>
  <c r="H322" i="5"/>
  <c r="G322" i="5"/>
  <c r="F322" i="5"/>
  <c r="D322" i="5"/>
  <c r="C322" i="5"/>
  <c r="J321" i="5"/>
  <c r="I321" i="5"/>
  <c r="H321" i="5"/>
  <c r="G321" i="5"/>
  <c r="L321" i="5"/>
  <c r="F321" i="5"/>
  <c r="D321" i="5"/>
  <c r="C321" i="5"/>
  <c r="J320" i="5"/>
  <c r="I320" i="5"/>
  <c r="H320" i="5"/>
  <c r="G320" i="5"/>
  <c r="F320" i="5"/>
  <c r="D320" i="5"/>
  <c r="C320" i="5"/>
  <c r="J319" i="5"/>
  <c r="I319" i="5"/>
  <c r="H319" i="5"/>
  <c r="G319" i="5"/>
  <c r="L319" i="5"/>
  <c r="F319" i="5"/>
  <c r="D319" i="5"/>
  <c r="C319" i="5"/>
  <c r="J318" i="5"/>
  <c r="I318" i="5"/>
  <c r="H318" i="5"/>
  <c r="G318" i="5"/>
  <c r="F318" i="5"/>
  <c r="D318" i="5"/>
  <c r="C318" i="5"/>
  <c r="J317" i="5"/>
  <c r="I317" i="5"/>
  <c r="H317" i="5"/>
  <c r="G317" i="5"/>
  <c r="L317" i="5"/>
  <c r="F317" i="5"/>
  <c r="D317" i="5"/>
  <c r="C317" i="5"/>
  <c r="J316" i="5"/>
  <c r="I316" i="5"/>
  <c r="H316" i="5"/>
  <c r="G316" i="5"/>
  <c r="L316" i="5"/>
  <c r="F316" i="5"/>
  <c r="D316" i="5"/>
  <c r="C316" i="5"/>
  <c r="J315" i="5"/>
  <c r="I315" i="5"/>
  <c r="H315" i="5"/>
  <c r="G315" i="5"/>
  <c r="L315" i="5"/>
  <c r="F315" i="5"/>
  <c r="D315" i="5"/>
  <c r="C315" i="5"/>
  <c r="J314" i="5"/>
  <c r="I314" i="5"/>
  <c r="H314" i="5"/>
  <c r="G314" i="5"/>
  <c r="L314" i="5"/>
  <c r="F314" i="5"/>
  <c r="D314" i="5"/>
  <c r="C314" i="5"/>
  <c r="J313" i="5"/>
  <c r="I313" i="5"/>
  <c r="H313" i="5"/>
  <c r="G313" i="5"/>
  <c r="L313" i="5"/>
  <c r="F313" i="5"/>
  <c r="D313" i="5"/>
  <c r="C313" i="5"/>
  <c r="J312" i="5"/>
  <c r="I312" i="5"/>
  <c r="H312" i="5"/>
  <c r="G312" i="5"/>
  <c r="L312" i="5"/>
  <c r="F312" i="5"/>
  <c r="D312" i="5"/>
  <c r="C312" i="5"/>
  <c r="J311" i="5"/>
  <c r="I311" i="5"/>
  <c r="H311" i="5"/>
  <c r="G311" i="5"/>
  <c r="L311" i="5"/>
  <c r="F311" i="5"/>
  <c r="D311" i="5"/>
  <c r="C311" i="5"/>
  <c r="J310" i="5"/>
  <c r="I310" i="5"/>
  <c r="H310" i="5"/>
  <c r="G310" i="5"/>
  <c r="L310" i="5"/>
  <c r="F310" i="5"/>
  <c r="D310" i="5"/>
  <c r="C310" i="5"/>
  <c r="J309" i="5"/>
  <c r="I309" i="5"/>
  <c r="H309" i="5"/>
  <c r="G309" i="5"/>
  <c r="L309" i="5"/>
  <c r="F309" i="5"/>
  <c r="D309" i="5"/>
  <c r="C309" i="5"/>
  <c r="J308" i="5"/>
  <c r="I308" i="5"/>
  <c r="H308" i="5"/>
  <c r="G308" i="5"/>
  <c r="F308" i="5"/>
  <c r="D308" i="5"/>
  <c r="C308" i="5"/>
  <c r="J307" i="5"/>
  <c r="I307" i="5"/>
  <c r="H307" i="5"/>
  <c r="G307" i="5"/>
  <c r="F307" i="5"/>
  <c r="D307" i="5"/>
  <c r="C307" i="5"/>
  <c r="J306" i="5"/>
  <c r="I306" i="5"/>
  <c r="H306" i="5"/>
  <c r="G306" i="5"/>
  <c r="L306" i="5"/>
  <c r="F306" i="5"/>
  <c r="D306" i="5"/>
  <c r="C306" i="5"/>
  <c r="J305" i="5"/>
  <c r="I305" i="5"/>
  <c r="H305" i="5"/>
  <c r="G305" i="5"/>
  <c r="K305" i="5"/>
  <c r="F305" i="5"/>
  <c r="D305" i="5"/>
  <c r="C305" i="5"/>
  <c r="J304" i="5"/>
  <c r="I304" i="5"/>
  <c r="H304" i="5"/>
  <c r="G304" i="5"/>
  <c r="L304" i="5"/>
  <c r="F304" i="5"/>
  <c r="D304" i="5"/>
  <c r="C304" i="5"/>
  <c r="J303" i="5"/>
  <c r="I303" i="5"/>
  <c r="H303" i="5"/>
  <c r="G303" i="5"/>
  <c r="K303" i="5"/>
  <c r="F303" i="5"/>
  <c r="D303" i="5"/>
  <c r="C303" i="5"/>
  <c r="J302" i="5"/>
  <c r="I302" i="5"/>
  <c r="H302" i="5"/>
  <c r="G302" i="5"/>
  <c r="L302" i="5"/>
  <c r="F302" i="5"/>
  <c r="D302" i="5"/>
  <c r="C302" i="5"/>
  <c r="J301" i="5"/>
  <c r="I301" i="5"/>
  <c r="H301" i="5"/>
  <c r="G301" i="5"/>
  <c r="K301" i="5"/>
  <c r="F301" i="5"/>
  <c r="D301" i="5"/>
  <c r="C301" i="5"/>
  <c r="J300" i="5"/>
  <c r="I300" i="5"/>
  <c r="H300" i="5"/>
  <c r="G300" i="5"/>
  <c r="L300" i="5"/>
  <c r="F300" i="5"/>
  <c r="D300" i="5"/>
  <c r="C300" i="5"/>
  <c r="J299" i="5"/>
  <c r="I299" i="5"/>
  <c r="H299" i="5"/>
  <c r="G299" i="5"/>
  <c r="K299" i="5"/>
  <c r="F299" i="5"/>
  <c r="D299" i="5"/>
  <c r="C299" i="5"/>
  <c r="J298" i="5"/>
  <c r="I298" i="5"/>
  <c r="H298" i="5"/>
  <c r="G298" i="5"/>
  <c r="L298" i="5"/>
  <c r="F298" i="5"/>
  <c r="D298" i="5"/>
  <c r="C298" i="5"/>
  <c r="J297" i="5"/>
  <c r="I297" i="5"/>
  <c r="H297" i="5"/>
  <c r="G297" i="5"/>
  <c r="F297" i="5"/>
  <c r="D297" i="5"/>
  <c r="C297" i="5"/>
  <c r="J296" i="5"/>
  <c r="I296" i="5"/>
  <c r="H296" i="5"/>
  <c r="G296" i="5"/>
  <c r="L296" i="5"/>
  <c r="F296" i="5"/>
  <c r="D296" i="5"/>
  <c r="C296" i="5"/>
  <c r="J295" i="5"/>
  <c r="I295" i="5"/>
  <c r="H295" i="5"/>
  <c r="G295" i="5"/>
  <c r="F295" i="5"/>
  <c r="D295" i="5"/>
  <c r="C295" i="5"/>
  <c r="J294" i="5"/>
  <c r="I294" i="5"/>
  <c r="H294" i="5"/>
  <c r="G294" i="5"/>
  <c r="L294" i="5"/>
  <c r="F294" i="5"/>
  <c r="D294" i="5"/>
  <c r="C294" i="5"/>
  <c r="J293" i="5"/>
  <c r="I293" i="5"/>
  <c r="H293" i="5"/>
  <c r="G293" i="5"/>
  <c r="K293" i="5"/>
  <c r="F293" i="5"/>
  <c r="D293" i="5"/>
  <c r="C293" i="5"/>
  <c r="J292" i="5"/>
  <c r="I292" i="5"/>
  <c r="H292" i="5"/>
  <c r="G292" i="5"/>
  <c r="K292" i="5"/>
  <c r="F292" i="5"/>
  <c r="D292" i="5"/>
  <c r="C292" i="5"/>
  <c r="J291" i="5"/>
  <c r="I291" i="5"/>
  <c r="H291" i="5"/>
  <c r="G291" i="5"/>
  <c r="K291" i="5"/>
  <c r="F291" i="5"/>
  <c r="D291" i="5"/>
  <c r="C291" i="5"/>
  <c r="J290" i="5"/>
  <c r="I290" i="5"/>
  <c r="H290" i="5"/>
  <c r="G290" i="5"/>
  <c r="K290" i="5"/>
  <c r="F290" i="5"/>
  <c r="D290" i="5"/>
  <c r="C290" i="5"/>
  <c r="J289" i="5"/>
  <c r="I289" i="5"/>
  <c r="H289" i="5"/>
  <c r="G289" i="5"/>
  <c r="K289" i="5"/>
  <c r="F289" i="5"/>
  <c r="D289" i="5"/>
  <c r="C289" i="5"/>
  <c r="J288" i="5"/>
  <c r="I288" i="5"/>
  <c r="H288" i="5"/>
  <c r="G288" i="5"/>
  <c r="L288" i="5"/>
  <c r="F288" i="5"/>
  <c r="D288" i="5"/>
  <c r="C288" i="5"/>
  <c r="J287" i="5"/>
  <c r="I287" i="5"/>
  <c r="H287" i="5"/>
  <c r="G287" i="5"/>
  <c r="F287" i="5"/>
  <c r="D287" i="5"/>
  <c r="C287" i="5"/>
  <c r="J286" i="5"/>
  <c r="I286" i="5"/>
  <c r="H286" i="5"/>
  <c r="G286" i="5"/>
  <c r="L286" i="5"/>
  <c r="F286" i="5"/>
  <c r="D286" i="5"/>
  <c r="C286" i="5"/>
  <c r="J285" i="5"/>
  <c r="I285" i="5"/>
  <c r="H285" i="5"/>
  <c r="G285" i="5"/>
  <c r="F285" i="5"/>
  <c r="D285" i="5"/>
  <c r="C285" i="5"/>
  <c r="J284" i="5"/>
  <c r="I284" i="5"/>
  <c r="H284" i="5"/>
  <c r="G284" i="5"/>
  <c r="L284" i="5"/>
  <c r="F284" i="5"/>
  <c r="D284" i="5"/>
  <c r="C284" i="5"/>
  <c r="J283" i="5"/>
  <c r="I283" i="5"/>
  <c r="H283" i="5"/>
  <c r="G283" i="5"/>
  <c r="F283" i="5"/>
  <c r="D283" i="5"/>
  <c r="C283" i="5"/>
  <c r="J282" i="5"/>
  <c r="I282" i="5"/>
  <c r="H282" i="5"/>
  <c r="G282" i="5"/>
  <c r="L282" i="5"/>
  <c r="F282" i="5"/>
  <c r="D282" i="5"/>
  <c r="C282" i="5"/>
  <c r="J281" i="5"/>
  <c r="I281" i="5"/>
  <c r="H281" i="5"/>
  <c r="G281" i="5"/>
  <c r="F281" i="5"/>
  <c r="D281" i="5"/>
  <c r="C281" i="5"/>
  <c r="J280" i="5"/>
  <c r="I280" i="5"/>
  <c r="H280" i="5"/>
  <c r="G280" i="5"/>
  <c r="L280" i="5"/>
  <c r="F280" i="5"/>
  <c r="D280" i="5"/>
  <c r="C280" i="5"/>
  <c r="J279" i="5"/>
  <c r="I279" i="5"/>
  <c r="H279" i="5"/>
  <c r="G279" i="5"/>
  <c r="F279" i="5"/>
  <c r="D279" i="5"/>
  <c r="C279" i="5"/>
  <c r="J278" i="5"/>
  <c r="I278" i="5"/>
  <c r="H278" i="5"/>
  <c r="G278" i="5"/>
  <c r="L278" i="5"/>
  <c r="F278" i="5"/>
  <c r="D278" i="5"/>
  <c r="C278" i="5"/>
  <c r="J277" i="5"/>
  <c r="I277" i="5"/>
  <c r="H277" i="5"/>
  <c r="G277" i="5"/>
  <c r="L277" i="5"/>
  <c r="F277" i="5"/>
  <c r="D277" i="5"/>
  <c r="C277" i="5"/>
  <c r="J276" i="5"/>
  <c r="I276" i="5"/>
  <c r="H276" i="5"/>
  <c r="G276" i="5"/>
  <c r="F276" i="5"/>
  <c r="D276" i="5"/>
  <c r="C276" i="5"/>
  <c r="J275" i="5"/>
  <c r="I275" i="5"/>
  <c r="H275" i="5"/>
  <c r="G275" i="5"/>
  <c r="L275" i="5"/>
  <c r="F275" i="5"/>
  <c r="D275" i="5"/>
  <c r="C275" i="5"/>
  <c r="J274" i="5"/>
  <c r="I274" i="5"/>
  <c r="H274" i="5"/>
  <c r="G274" i="5"/>
  <c r="K274" i="5"/>
  <c r="F274" i="5"/>
  <c r="D274" i="5"/>
  <c r="C274" i="5"/>
  <c r="J273" i="5"/>
  <c r="I273" i="5"/>
  <c r="H273" i="5"/>
  <c r="G273" i="5"/>
  <c r="F273" i="5"/>
  <c r="D273" i="5"/>
  <c r="C273" i="5"/>
  <c r="J272" i="5"/>
  <c r="I272" i="5"/>
  <c r="H272" i="5"/>
  <c r="G272" i="5"/>
  <c r="K272" i="5"/>
  <c r="F272" i="5"/>
  <c r="D272" i="5"/>
  <c r="C272" i="5"/>
  <c r="J271" i="5"/>
  <c r="I271" i="5"/>
  <c r="H271" i="5"/>
  <c r="G271" i="5"/>
  <c r="K271" i="5"/>
  <c r="F271" i="5"/>
  <c r="D271" i="5"/>
  <c r="C271" i="5"/>
  <c r="J270" i="5"/>
  <c r="I270" i="5"/>
  <c r="H270" i="5"/>
  <c r="G270" i="5"/>
  <c r="L270" i="5"/>
  <c r="F270" i="5"/>
  <c r="D270" i="5"/>
  <c r="C270" i="5"/>
  <c r="J269" i="5"/>
  <c r="I269" i="5"/>
  <c r="H269" i="5"/>
  <c r="G269" i="5"/>
  <c r="L269" i="5"/>
  <c r="F269" i="5"/>
  <c r="D269" i="5"/>
  <c r="C269" i="5"/>
  <c r="J268" i="5"/>
  <c r="I268" i="5"/>
  <c r="H268" i="5"/>
  <c r="G268" i="5"/>
  <c r="L268" i="5"/>
  <c r="F268" i="5"/>
  <c r="D268" i="5"/>
  <c r="C268" i="5"/>
  <c r="J267" i="5"/>
  <c r="I267" i="5"/>
  <c r="H267" i="5"/>
  <c r="G267" i="5"/>
  <c r="L267" i="5"/>
  <c r="F267" i="5"/>
  <c r="D267" i="5"/>
  <c r="C267" i="5"/>
  <c r="J266" i="5"/>
  <c r="I266" i="5"/>
  <c r="H266" i="5"/>
  <c r="G266" i="5"/>
  <c r="L266" i="5"/>
  <c r="F266" i="5"/>
  <c r="D266" i="5"/>
  <c r="C266" i="5"/>
  <c r="J265" i="5"/>
  <c r="I265" i="5"/>
  <c r="H265" i="5"/>
  <c r="G265" i="5"/>
  <c r="L265" i="5"/>
  <c r="F265" i="5"/>
  <c r="D265" i="5"/>
  <c r="C265" i="5"/>
  <c r="J264" i="5"/>
  <c r="I264" i="5"/>
  <c r="H264" i="5"/>
  <c r="G264" i="5"/>
  <c r="K264" i="5"/>
  <c r="F264" i="5"/>
  <c r="D264" i="5"/>
  <c r="C264" i="5"/>
  <c r="J263" i="5"/>
  <c r="I263" i="5"/>
  <c r="H263" i="5"/>
  <c r="G263" i="5"/>
  <c r="L263" i="5"/>
  <c r="F263" i="5"/>
  <c r="D263" i="5"/>
  <c r="C263" i="5"/>
  <c r="J262" i="5"/>
  <c r="I262" i="5"/>
  <c r="H262" i="5"/>
  <c r="G262" i="5"/>
  <c r="K262" i="5"/>
  <c r="F262" i="5"/>
  <c r="D262" i="5"/>
  <c r="C262" i="5"/>
  <c r="J261" i="5"/>
  <c r="I261" i="5"/>
  <c r="H261" i="5"/>
  <c r="G261" i="5"/>
  <c r="L261" i="5"/>
  <c r="F261" i="5"/>
  <c r="D261" i="5"/>
  <c r="C261" i="5"/>
  <c r="D260" i="5"/>
  <c r="D259" i="5"/>
  <c r="D258" i="5"/>
  <c r="D257" i="5"/>
  <c r="D256" i="5"/>
  <c r="D255" i="5"/>
  <c r="D254" i="5"/>
  <c r="D253" i="5"/>
  <c r="D252" i="5"/>
  <c r="D251" i="5"/>
  <c r="D250" i="5"/>
  <c r="D249" i="5"/>
  <c r="D248" i="5"/>
  <c r="D247"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D202" i="5"/>
  <c r="D201" i="5"/>
  <c r="N200" i="5"/>
  <c r="N201" i="5"/>
  <c r="D200" i="5"/>
  <c r="N199" i="5"/>
  <c r="D199" i="5"/>
  <c r="D198" i="5"/>
  <c r="D197" i="5"/>
  <c r="D196" i="5"/>
  <c r="D195" i="5"/>
  <c r="D194" i="5"/>
  <c r="D193" i="5"/>
  <c r="D192" i="5"/>
  <c r="D191" i="5"/>
  <c r="D190" i="5"/>
  <c r="D189" i="5"/>
  <c r="E198"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D150" i="5"/>
  <c r="O149" i="5"/>
  <c r="D149" i="5"/>
  <c r="D148" i="5"/>
  <c r="D147" i="5"/>
  <c r="D146" i="5"/>
  <c r="D145" i="5"/>
  <c r="D144" i="5"/>
  <c r="D143" i="5"/>
  <c r="D142" i="5"/>
  <c r="D141" i="5"/>
  <c r="D140" i="5"/>
  <c r="D139" i="5"/>
  <c r="E148"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E118"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D19" i="5"/>
  <c r="B19" i="5"/>
  <c r="B20" i="5"/>
  <c r="E17" i="5"/>
  <c r="L19" i="5"/>
  <c r="K16" i="5"/>
  <c r="N14" i="5"/>
  <c r="O12" i="5"/>
  <c r="O11" i="5"/>
  <c r="M3" i="5"/>
  <c r="E58" i="5"/>
  <c r="E38" i="5"/>
  <c r="L466" i="5"/>
  <c r="K448" i="5"/>
  <c r="K296" i="5"/>
  <c r="K482" i="5"/>
  <c r="K498" i="5"/>
  <c r="L392" i="5"/>
  <c r="L426" i="5"/>
  <c r="K511" i="5"/>
  <c r="L447" i="5"/>
  <c r="K504" i="5"/>
  <c r="L400" i="5"/>
  <c r="L292" i="5"/>
  <c r="L293" i="5"/>
  <c r="K294" i="5"/>
  <c r="L359" i="5"/>
  <c r="L360" i="5"/>
  <c r="K361" i="5"/>
  <c r="L371" i="5"/>
  <c r="K450" i="5"/>
  <c r="K280" i="5"/>
  <c r="K420" i="5"/>
  <c r="K261" i="5"/>
  <c r="L367" i="5"/>
  <c r="L421" i="5"/>
  <c r="K468" i="5"/>
  <c r="K298" i="5"/>
  <c r="L299" i="5"/>
  <c r="K300" i="5"/>
  <c r="K263" i="5"/>
  <c r="K282" i="5"/>
  <c r="K376" i="5"/>
  <c r="K402" i="5"/>
  <c r="L431" i="5"/>
  <c r="K484" i="5"/>
  <c r="K513" i="5"/>
  <c r="K383" i="5"/>
  <c r="K433" i="5"/>
  <c r="L458" i="5"/>
  <c r="K493" i="5"/>
  <c r="K461" i="5"/>
  <c r="K495" i="5"/>
  <c r="K277" i="5"/>
  <c r="L384" i="5"/>
  <c r="L419" i="5"/>
  <c r="K435" i="5"/>
  <c r="K463" i="5"/>
  <c r="K497" i="5"/>
  <c r="L274" i="5"/>
  <c r="K275" i="5"/>
  <c r="L290" i="5"/>
  <c r="L362" i="5"/>
  <c r="K363" i="5"/>
  <c r="K365" i="5"/>
  <c r="K374" i="5"/>
  <c r="K377" i="5"/>
  <c r="K389" i="5"/>
  <c r="K409" i="5"/>
  <c r="L425" i="5"/>
  <c r="K441" i="5"/>
  <c r="K474" i="5"/>
  <c r="L272" i="5"/>
  <c r="K288" i="5"/>
  <c r="L366" i="5"/>
  <c r="L378" i="5"/>
  <c r="K411" i="5"/>
  <c r="K267" i="5"/>
  <c r="K268" i="5"/>
  <c r="K269" i="5"/>
  <c r="K286" i="5"/>
  <c r="K306" i="5"/>
  <c r="K368" i="5"/>
  <c r="K369" i="5"/>
  <c r="K379" i="5"/>
  <c r="K413" i="5"/>
  <c r="K443" i="5"/>
  <c r="L460" i="5"/>
  <c r="K476" i="5"/>
  <c r="K284" i="5"/>
  <c r="L382" i="5"/>
  <c r="K502" i="5"/>
  <c r="L503" i="5"/>
  <c r="L424" i="5"/>
  <c r="L439" i="5"/>
  <c r="K454" i="5"/>
  <c r="L505" i="5"/>
  <c r="K278" i="5"/>
  <c r="L289" i="5"/>
  <c r="K302" i="5"/>
  <c r="L303" i="5"/>
  <c r="K304" i="5"/>
  <c r="K459" i="5"/>
  <c r="K467" i="5"/>
  <c r="E48" i="5"/>
  <c r="E178" i="5"/>
  <c r="K506" i="5"/>
  <c r="K515" i="5"/>
  <c r="E108" i="5"/>
  <c r="E238" i="5"/>
  <c r="L264" i="5"/>
  <c r="K265" i="5"/>
  <c r="K266" i="5"/>
  <c r="K385" i="5"/>
  <c r="K395" i="5"/>
  <c r="K404" i="5"/>
  <c r="K415" i="5"/>
  <c r="K422" i="5"/>
  <c r="L427" i="5"/>
  <c r="K452" i="5"/>
  <c r="L462" i="5"/>
  <c r="K470" i="5"/>
  <c r="K478" i="5"/>
  <c r="K486" i="5"/>
  <c r="L499" i="5"/>
  <c r="L507" i="5"/>
  <c r="E158" i="5"/>
  <c r="E188" i="5"/>
  <c r="L380" i="5"/>
  <c r="K396" i="5"/>
  <c r="K417" i="5"/>
  <c r="K429" i="5"/>
  <c r="K437" i="5"/>
  <c r="K445" i="5"/>
  <c r="K500" i="5"/>
  <c r="K509" i="5"/>
  <c r="K517" i="5"/>
  <c r="E78" i="5"/>
  <c r="E88" i="5"/>
  <c r="E228" i="5"/>
  <c r="E268" i="5"/>
  <c r="K270" i="5"/>
  <c r="K309" i="5"/>
  <c r="K311" i="5"/>
  <c r="K313" i="5"/>
  <c r="K315" i="5"/>
  <c r="K317" i="5"/>
  <c r="K319" i="5"/>
  <c r="K321" i="5"/>
  <c r="K323" i="5"/>
  <c r="K325" i="5"/>
  <c r="K327" i="5"/>
  <c r="K329" i="5"/>
  <c r="K331" i="5"/>
  <c r="K334" i="5"/>
  <c r="K336" i="5"/>
  <c r="K338" i="5"/>
  <c r="K340" i="5"/>
  <c r="K342" i="5"/>
  <c r="K344" i="5"/>
  <c r="K346" i="5"/>
  <c r="K348" i="5"/>
  <c r="K350" i="5"/>
  <c r="K352" i="5"/>
  <c r="K354" i="5"/>
  <c r="K356" i="5"/>
  <c r="K358" i="5"/>
  <c r="K381" i="5"/>
  <c r="L386" i="5"/>
  <c r="K398" i="5"/>
  <c r="K406" i="5"/>
  <c r="K418" i="5"/>
  <c r="L423" i="5"/>
  <c r="K456" i="5"/>
  <c r="L464" i="5"/>
  <c r="K472" i="5"/>
  <c r="K480" i="5"/>
  <c r="K489" i="5"/>
  <c r="L501" i="5"/>
  <c r="L518" i="5"/>
  <c r="E28" i="5"/>
  <c r="F19" i="5"/>
  <c r="F20" i="5"/>
  <c r="J20" i="5"/>
  <c r="E128" i="5"/>
  <c r="E218" i="5"/>
  <c r="L271" i="5"/>
  <c r="K465" i="5"/>
  <c r="K491" i="5"/>
  <c r="C20" i="5"/>
  <c r="B21" i="5"/>
  <c r="B22" i="5"/>
  <c r="F21" i="5"/>
  <c r="J19" i="5"/>
  <c r="C21" i="5"/>
  <c r="C19" i="5"/>
  <c r="E68" i="5"/>
  <c r="E98" i="5"/>
  <c r="E168" i="5"/>
  <c r="E138" i="5"/>
  <c r="E208" i="5"/>
  <c r="L283" i="5"/>
  <c r="K283" i="5"/>
  <c r="L326" i="5"/>
  <c r="K326" i="5"/>
  <c r="L328" i="5"/>
  <c r="K328" i="5"/>
  <c r="E258" i="5"/>
  <c r="K307" i="5"/>
  <c r="L307" i="5"/>
  <c r="E248" i="5"/>
  <c r="E278" i="5"/>
  <c r="E288" i="5"/>
  <c r="L287" i="5"/>
  <c r="K287" i="5"/>
  <c r="L273" i="5"/>
  <c r="K273" i="5"/>
  <c r="L318" i="5"/>
  <c r="K318" i="5"/>
  <c r="L320" i="5"/>
  <c r="K320" i="5"/>
  <c r="E378" i="5"/>
  <c r="L279" i="5"/>
  <c r="K279" i="5"/>
  <c r="L388" i="5"/>
  <c r="K388" i="5"/>
  <c r="L397" i="5"/>
  <c r="K397" i="5"/>
  <c r="L276" i="5"/>
  <c r="K276" i="5"/>
  <c r="L295" i="5"/>
  <c r="K295" i="5"/>
  <c r="L349" i="5"/>
  <c r="K349" i="5"/>
  <c r="L351" i="5"/>
  <c r="K351" i="5"/>
  <c r="L370" i="5"/>
  <c r="K370" i="5"/>
  <c r="L373" i="5"/>
  <c r="K373" i="5"/>
  <c r="L391" i="5"/>
  <c r="K391" i="5"/>
  <c r="E298" i="5"/>
  <c r="L305" i="5"/>
  <c r="E318" i="5"/>
  <c r="E348" i="5"/>
  <c r="L353" i="5"/>
  <c r="K353" i="5"/>
  <c r="L444" i="5"/>
  <c r="K444" i="5"/>
  <c r="L297" i="5"/>
  <c r="K297" i="5"/>
  <c r="E308" i="5"/>
  <c r="L322" i="5"/>
  <c r="K322" i="5"/>
  <c r="L330" i="5"/>
  <c r="K330" i="5"/>
  <c r="L355" i="5"/>
  <c r="K355" i="5"/>
  <c r="L394" i="5"/>
  <c r="K394" i="5"/>
  <c r="L262" i="5"/>
  <c r="L291" i="5"/>
  <c r="L301" i="5"/>
  <c r="L308" i="5"/>
  <c r="K308" i="5"/>
  <c r="L357" i="5"/>
  <c r="K357" i="5"/>
  <c r="L407" i="5"/>
  <c r="K407" i="5"/>
  <c r="L485" i="5"/>
  <c r="K485" i="5"/>
  <c r="L281" i="5"/>
  <c r="K281" i="5"/>
  <c r="L285" i="5"/>
  <c r="K285" i="5"/>
  <c r="E328" i="5"/>
  <c r="L324" i="5"/>
  <c r="K324" i="5"/>
  <c r="L332" i="5"/>
  <c r="K332" i="5"/>
  <c r="L479" i="5"/>
  <c r="K479" i="5"/>
  <c r="K333" i="5"/>
  <c r="K335" i="5"/>
  <c r="K337" i="5"/>
  <c r="K372" i="5"/>
  <c r="E398" i="5"/>
  <c r="K390" i="5"/>
  <c r="K393" i="5"/>
  <c r="L401" i="5"/>
  <c r="K401" i="5"/>
  <c r="E418" i="5"/>
  <c r="L440" i="5"/>
  <c r="K440" i="5"/>
  <c r="E468" i="5"/>
  <c r="K310" i="5"/>
  <c r="K312" i="5"/>
  <c r="K314" i="5"/>
  <c r="K316" i="5"/>
  <c r="K339" i="5"/>
  <c r="K341" i="5"/>
  <c r="K343" i="5"/>
  <c r="K345" i="5"/>
  <c r="K347" i="5"/>
  <c r="L364" i="5"/>
  <c r="K375" i="5"/>
  <c r="E388" i="5"/>
  <c r="L446" i="5"/>
  <c r="K446" i="5"/>
  <c r="L481" i="5"/>
  <c r="K481" i="5"/>
  <c r="L405" i="5"/>
  <c r="K405" i="5"/>
  <c r="L487" i="5"/>
  <c r="K487" i="5"/>
  <c r="L399" i="5"/>
  <c r="K399" i="5"/>
  <c r="L442" i="5"/>
  <c r="K442" i="5"/>
  <c r="E428" i="5"/>
  <c r="L483" i="5"/>
  <c r="K483" i="5"/>
  <c r="E508" i="5"/>
  <c r="L403" i="5"/>
  <c r="K403" i="5"/>
  <c r="L438" i="5"/>
  <c r="K438" i="5"/>
  <c r="K408" i="5"/>
  <c r="K410" i="5"/>
  <c r="K412" i="5"/>
  <c r="K414" i="5"/>
  <c r="K416" i="5"/>
  <c r="K449" i="5"/>
  <c r="K451" i="5"/>
  <c r="K453" i="5"/>
  <c r="K455" i="5"/>
  <c r="K457" i="5"/>
  <c r="K488" i="5"/>
  <c r="K490" i="5"/>
  <c r="K492" i="5"/>
  <c r="K494" i="5"/>
  <c r="K496" i="5"/>
  <c r="K428" i="5"/>
  <c r="K430" i="5"/>
  <c r="K432" i="5"/>
  <c r="K434" i="5"/>
  <c r="K436" i="5"/>
  <c r="K469" i="5"/>
  <c r="K471" i="5"/>
  <c r="K473" i="5"/>
  <c r="K475" i="5"/>
  <c r="K477" i="5"/>
  <c r="K508" i="5"/>
  <c r="K510" i="5"/>
  <c r="K512" i="5"/>
  <c r="K514" i="5"/>
  <c r="K516" i="5"/>
  <c r="F18" i="1"/>
  <c r="D18" i="1" s="1"/>
  <c r="G20" i="5"/>
  <c r="L20" i="5"/>
  <c r="G21" i="5"/>
  <c r="F22" i="5"/>
  <c r="J21" i="5"/>
  <c r="B23" i="5"/>
  <c r="C22" i="5"/>
  <c r="I18" i="1"/>
  <c r="B24" i="5"/>
  <c r="C23" i="5"/>
  <c r="G22" i="5"/>
  <c r="F23" i="5"/>
  <c r="J22" i="5"/>
  <c r="L21" i="5"/>
  <c r="N518" i="4"/>
  <c r="J518" i="4"/>
  <c r="I518" i="4"/>
  <c r="H518" i="4"/>
  <c r="L518" i="4"/>
  <c r="F518" i="4"/>
  <c r="E518" i="4"/>
  <c r="D518" i="4"/>
  <c r="C518" i="4"/>
  <c r="N517" i="4"/>
  <c r="J517" i="4"/>
  <c r="I517" i="4"/>
  <c r="H517" i="4"/>
  <c r="K517" i="4"/>
  <c r="F517" i="4"/>
  <c r="D517" i="4"/>
  <c r="C517" i="4"/>
  <c r="N516" i="4"/>
  <c r="J516" i="4"/>
  <c r="I516" i="4"/>
  <c r="H516" i="4"/>
  <c r="L516" i="4"/>
  <c r="F516" i="4"/>
  <c r="D516" i="4"/>
  <c r="C516" i="4"/>
  <c r="N515" i="4"/>
  <c r="J515" i="4"/>
  <c r="I515" i="4"/>
  <c r="H515" i="4"/>
  <c r="K515" i="4"/>
  <c r="F515" i="4"/>
  <c r="D515" i="4"/>
  <c r="C515" i="4"/>
  <c r="N514" i="4"/>
  <c r="J514" i="4"/>
  <c r="I514" i="4"/>
  <c r="H514" i="4"/>
  <c r="L514" i="4"/>
  <c r="F514" i="4"/>
  <c r="D514" i="4"/>
  <c r="C514" i="4"/>
  <c r="N513" i="4"/>
  <c r="J513" i="4"/>
  <c r="I513" i="4"/>
  <c r="H513" i="4"/>
  <c r="K513" i="4"/>
  <c r="F513" i="4"/>
  <c r="D513" i="4"/>
  <c r="C513" i="4"/>
  <c r="N512" i="4"/>
  <c r="J512" i="4"/>
  <c r="I512" i="4"/>
  <c r="H512" i="4"/>
  <c r="F512" i="4"/>
  <c r="D512" i="4"/>
  <c r="C512" i="4"/>
  <c r="N511" i="4"/>
  <c r="J511" i="4"/>
  <c r="I511" i="4"/>
  <c r="H511" i="4"/>
  <c r="L511" i="4"/>
  <c r="F511" i="4"/>
  <c r="D511" i="4"/>
  <c r="C511" i="4"/>
  <c r="N510" i="4"/>
  <c r="J510" i="4"/>
  <c r="I510" i="4"/>
  <c r="H510" i="4"/>
  <c r="F510" i="4"/>
  <c r="D510" i="4"/>
  <c r="C510" i="4"/>
  <c r="N509" i="4"/>
  <c r="J509" i="4"/>
  <c r="I509" i="4"/>
  <c r="H509" i="4"/>
  <c r="K509" i="4"/>
  <c r="F509" i="4"/>
  <c r="D509" i="4"/>
  <c r="C509" i="4"/>
  <c r="N508" i="4"/>
  <c r="J508" i="4"/>
  <c r="I508" i="4"/>
  <c r="H508" i="4"/>
  <c r="L508" i="4"/>
  <c r="F508" i="4"/>
  <c r="D508" i="4"/>
  <c r="C508" i="4"/>
  <c r="N507" i="4"/>
  <c r="J507" i="4"/>
  <c r="I507" i="4"/>
  <c r="H507" i="4"/>
  <c r="K507" i="4"/>
  <c r="F507" i="4"/>
  <c r="D507" i="4"/>
  <c r="C507" i="4"/>
  <c r="N506" i="4"/>
  <c r="J506" i="4"/>
  <c r="I506" i="4"/>
  <c r="H506" i="4"/>
  <c r="L506" i="4"/>
  <c r="F506" i="4"/>
  <c r="D506" i="4"/>
  <c r="C506" i="4"/>
  <c r="N505" i="4"/>
  <c r="J505" i="4"/>
  <c r="I505" i="4"/>
  <c r="H505" i="4"/>
  <c r="F505" i="4"/>
  <c r="D505" i="4"/>
  <c r="C505" i="4"/>
  <c r="N504" i="4"/>
  <c r="J504" i="4"/>
  <c r="I504" i="4"/>
  <c r="H504" i="4"/>
  <c r="L504" i="4"/>
  <c r="F504" i="4"/>
  <c r="D504" i="4"/>
  <c r="C504" i="4"/>
  <c r="N503" i="4"/>
  <c r="J503" i="4"/>
  <c r="I503" i="4"/>
  <c r="H503" i="4"/>
  <c r="L503" i="4"/>
  <c r="F503" i="4"/>
  <c r="D503" i="4"/>
  <c r="C503" i="4"/>
  <c r="N502" i="4"/>
  <c r="J502" i="4"/>
  <c r="I502" i="4"/>
  <c r="H502" i="4"/>
  <c r="L502" i="4"/>
  <c r="F502" i="4"/>
  <c r="D502" i="4"/>
  <c r="C502" i="4"/>
  <c r="N501" i="4"/>
  <c r="J501" i="4"/>
  <c r="I501" i="4"/>
  <c r="H501" i="4"/>
  <c r="L501" i="4"/>
  <c r="F501" i="4"/>
  <c r="D501" i="4"/>
  <c r="C501" i="4"/>
  <c r="N500" i="4"/>
  <c r="J500" i="4"/>
  <c r="I500" i="4"/>
  <c r="H500" i="4"/>
  <c r="K500" i="4"/>
  <c r="F500" i="4"/>
  <c r="D500" i="4"/>
  <c r="C500" i="4"/>
  <c r="N499" i="4"/>
  <c r="J499" i="4"/>
  <c r="I499" i="4"/>
  <c r="H499" i="4"/>
  <c r="L499" i="4"/>
  <c r="F499" i="4"/>
  <c r="D499" i="4"/>
  <c r="E508" i="4"/>
  <c r="C499" i="4"/>
  <c r="N498" i="4"/>
  <c r="J498" i="4"/>
  <c r="I498" i="4"/>
  <c r="H498" i="4"/>
  <c r="K498" i="4"/>
  <c r="F498" i="4"/>
  <c r="D498" i="4"/>
  <c r="C498" i="4"/>
  <c r="N497" i="4"/>
  <c r="J497" i="4"/>
  <c r="I497" i="4"/>
  <c r="H497" i="4"/>
  <c r="K497" i="4"/>
  <c r="F497" i="4"/>
  <c r="D497" i="4"/>
  <c r="C497" i="4"/>
  <c r="N496" i="4"/>
  <c r="J496" i="4"/>
  <c r="I496" i="4"/>
  <c r="H496" i="4"/>
  <c r="K496" i="4"/>
  <c r="F496" i="4"/>
  <c r="D496" i="4"/>
  <c r="C496" i="4"/>
  <c r="N495" i="4"/>
  <c r="J495" i="4"/>
  <c r="I495" i="4"/>
  <c r="H495" i="4"/>
  <c r="L495" i="4"/>
  <c r="F495" i="4"/>
  <c r="D495" i="4"/>
  <c r="C495" i="4"/>
  <c r="N494" i="4"/>
  <c r="J494" i="4"/>
  <c r="I494" i="4"/>
  <c r="H494" i="4"/>
  <c r="F494" i="4"/>
  <c r="D494" i="4"/>
  <c r="C494" i="4"/>
  <c r="N493" i="4"/>
  <c r="J493" i="4"/>
  <c r="I493" i="4"/>
  <c r="H493" i="4"/>
  <c r="K493" i="4"/>
  <c r="F493" i="4"/>
  <c r="D493" i="4"/>
  <c r="C493" i="4"/>
  <c r="N492" i="4"/>
  <c r="J492" i="4"/>
  <c r="I492" i="4"/>
  <c r="H492" i="4"/>
  <c r="L492" i="4"/>
  <c r="F492" i="4"/>
  <c r="D492" i="4"/>
  <c r="C492" i="4"/>
  <c r="N491" i="4"/>
  <c r="J491" i="4"/>
  <c r="I491" i="4"/>
  <c r="H491" i="4"/>
  <c r="K491" i="4"/>
  <c r="F491" i="4"/>
  <c r="D491" i="4"/>
  <c r="C491" i="4"/>
  <c r="N490" i="4"/>
  <c r="J490" i="4"/>
  <c r="I490" i="4"/>
  <c r="H490" i="4"/>
  <c r="L490" i="4"/>
  <c r="F490" i="4"/>
  <c r="D490" i="4"/>
  <c r="C490" i="4"/>
  <c r="N489" i="4"/>
  <c r="J489" i="4"/>
  <c r="I489" i="4"/>
  <c r="H489" i="4"/>
  <c r="K489" i="4"/>
  <c r="F489" i="4"/>
  <c r="D489" i="4"/>
  <c r="E498" i="4"/>
  <c r="C489" i="4"/>
  <c r="N488" i="4"/>
  <c r="J488" i="4"/>
  <c r="I488" i="4"/>
  <c r="H488" i="4"/>
  <c r="L488" i="4"/>
  <c r="F488" i="4"/>
  <c r="E488" i="4"/>
  <c r="D488" i="4"/>
  <c r="C488" i="4"/>
  <c r="N487" i="4"/>
  <c r="J487" i="4"/>
  <c r="I487" i="4"/>
  <c r="H487" i="4"/>
  <c r="K487" i="4"/>
  <c r="F487" i="4"/>
  <c r="D487" i="4"/>
  <c r="C487" i="4"/>
  <c r="N486" i="4"/>
  <c r="J486" i="4"/>
  <c r="I486" i="4"/>
  <c r="H486" i="4"/>
  <c r="K486" i="4"/>
  <c r="F486" i="4"/>
  <c r="D486" i="4"/>
  <c r="C486" i="4"/>
  <c r="N485" i="4"/>
  <c r="J485" i="4"/>
  <c r="I485" i="4"/>
  <c r="H485" i="4"/>
  <c r="K485" i="4"/>
  <c r="F485" i="4"/>
  <c r="D485" i="4"/>
  <c r="C485" i="4"/>
  <c r="N484" i="4"/>
  <c r="J484" i="4"/>
  <c r="I484" i="4"/>
  <c r="H484" i="4"/>
  <c r="K484" i="4"/>
  <c r="F484" i="4"/>
  <c r="D484" i="4"/>
  <c r="C484" i="4"/>
  <c r="N483" i="4"/>
  <c r="J483" i="4"/>
  <c r="I483" i="4"/>
  <c r="H483" i="4"/>
  <c r="L483" i="4"/>
  <c r="F483" i="4"/>
  <c r="D483" i="4"/>
  <c r="C483" i="4"/>
  <c r="N482" i="4"/>
  <c r="J482" i="4"/>
  <c r="I482" i="4"/>
  <c r="H482" i="4"/>
  <c r="L482" i="4"/>
  <c r="F482" i="4"/>
  <c r="D482" i="4"/>
  <c r="C482" i="4"/>
  <c r="N481" i="4"/>
  <c r="J481" i="4"/>
  <c r="I481" i="4"/>
  <c r="H481" i="4"/>
  <c r="K481" i="4"/>
  <c r="F481" i="4"/>
  <c r="D481" i="4"/>
  <c r="C481" i="4"/>
  <c r="N480" i="4"/>
  <c r="J480" i="4"/>
  <c r="I480" i="4"/>
  <c r="H480" i="4"/>
  <c r="K480" i="4"/>
  <c r="F480" i="4"/>
  <c r="D480" i="4"/>
  <c r="C480" i="4"/>
  <c r="N479" i="4"/>
  <c r="J479" i="4"/>
  <c r="I479" i="4"/>
  <c r="H479" i="4"/>
  <c r="K479" i="4"/>
  <c r="F479" i="4"/>
  <c r="D479" i="4"/>
  <c r="C479" i="4"/>
  <c r="N478" i="4"/>
  <c r="J478" i="4"/>
  <c r="I478" i="4"/>
  <c r="H478" i="4"/>
  <c r="F478" i="4"/>
  <c r="E478" i="4"/>
  <c r="D478" i="4"/>
  <c r="C478" i="4"/>
  <c r="N477" i="4"/>
  <c r="J477" i="4"/>
  <c r="I477" i="4"/>
  <c r="H477" i="4"/>
  <c r="F477" i="4"/>
  <c r="D477" i="4"/>
  <c r="C477" i="4"/>
  <c r="N476" i="4"/>
  <c r="J476" i="4"/>
  <c r="I476" i="4"/>
  <c r="H476" i="4"/>
  <c r="K476" i="4"/>
  <c r="F476" i="4"/>
  <c r="D476" i="4"/>
  <c r="C476" i="4"/>
  <c r="N475" i="4"/>
  <c r="J475" i="4"/>
  <c r="I475" i="4"/>
  <c r="H475" i="4"/>
  <c r="L475" i="4"/>
  <c r="F475" i="4"/>
  <c r="D475" i="4"/>
  <c r="C475" i="4"/>
  <c r="N474" i="4"/>
  <c r="J474" i="4"/>
  <c r="I474" i="4"/>
  <c r="H474" i="4"/>
  <c r="L474" i="4"/>
  <c r="F474" i="4"/>
  <c r="D474" i="4"/>
  <c r="C474" i="4"/>
  <c r="N473" i="4"/>
  <c r="J473" i="4"/>
  <c r="I473" i="4"/>
  <c r="H473" i="4"/>
  <c r="K473" i="4"/>
  <c r="F473" i="4"/>
  <c r="D473" i="4"/>
  <c r="C473" i="4"/>
  <c r="N472" i="4"/>
  <c r="J472" i="4"/>
  <c r="I472" i="4"/>
  <c r="H472" i="4"/>
  <c r="K472" i="4"/>
  <c r="F472" i="4"/>
  <c r="D472" i="4"/>
  <c r="C472" i="4"/>
  <c r="N471" i="4"/>
  <c r="J471" i="4"/>
  <c r="I471" i="4"/>
  <c r="H471" i="4"/>
  <c r="K471" i="4"/>
  <c r="F471" i="4"/>
  <c r="D471" i="4"/>
  <c r="C471" i="4"/>
  <c r="N470" i="4"/>
  <c r="J470" i="4"/>
  <c r="I470" i="4"/>
  <c r="H470" i="4"/>
  <c r="K470" i="4"/>
  <c r="F470" i="4"/>
  <c r="D470" i="4"/>
  <c r="C470" i="4"/>
  <c r="N469" i="4"/>
  <c r="J469" i="4"/>
  <c r="I469" i="4"/>
  <c r="H469" i="4"/>
  <c r="L469" i="4"/>
  <c r="F469" i="4"/>
  <c r="D469" i="4"/>
  <c r="C469" i="4"/>
  <c r="N468" i="4"/>
  <c r="J468" i="4"/>
  <c r="I468" i="4"/>
  <c r="H468" i="4"/>
  <c r="K468" i="4"/>
  <c r="F468" i="4"/>
  <c r="D468" i="4"/>
  <c r="C468" i="4"/>
  <c r="N467" i="4"/>
  <c r="J467" i="4"/>
  <c r="I467" i="4"/>
  <c r="H467" i="4"/>
  <c r="K467" i="4"/>
  <c r="F467" i="4"/>
  <c r="D467" i="4"/>
  <c r="C467" i="4"/>
  <c r="N466" i="4"/>
  <c r="J466" i="4"/>
  <c r="I466" i="4"/>
  <c r="H466" i="4"/>
  <c r="L466" i="4"/>
  <c r="F466" i="4"/>
  <c r="D466" i="4"/>
  <c r="C466" i="4"/>
  <c r="N465" i="4"/>
  <c r="J465" i="4"/>
  <c r="I465" i="4"/>
  <c r="H465" i="4"/>
  <c r="L465" i="4"/>
  <c r="F465" i="4"/>
  <c r="D465" i="4"/>
  <c r="C465" i="4"/>
  <c r="N464" i="4"/>
  <c r="J464" i="4"/>
  <c r="I464" i="4"/>
  <c r="H464" i="4"/>
  <c r="L464" i="4"/>
  <c r="F464" i="4"/>
  <c r="D464" i="4"/>
  <c r="C464" i="4"/>
  <c r="N463" i="4"/>
  <c r="J463" i="4"/>
  <c r="I463" i="4"/>
  <c r="H463" i="4"/>
  <c r="L463" i="4"/>
  <c r="F463" i="4"/>
  <c r="D463" i="4"/>
  <c r="C463" i="4"/>
  <c r="N462" i="4"/>
  <c r="J462" i="4"/>
  <c r="I462" i="4"/>
  <c r="H462" i="4"/>
  <c r="F462" i="4"/>
  <c r="D462" i="4"/>
  <c r="C462" i="4"/>
  <c r="N461" i="4"/>
  <c r="J461" i="4"/>
  <c r="I461" i="4"/>
  <c r="H461" i="4"/>
  <c r="F461" i="4"/>
  <c r="D461" i="4"/>
  <c r="C461" i="4"/>
  <c r="N460" i="4"/>
  <c r="J460" i="4"/>
  <c r="I460" i="4"/>
  <c r="H460" i="4"/>
  <c r="L460" i="4"/>
  <c r="F460" i="4"/>
  <c r="D460" i="4"/>
  <c r="E468" i="4"/>
  <c r="C460" i="4"/>
  <c r="N459" i="4"/>
  <c r="J459" i="4"/>
  <c r="I459" i="4"/>
  <c r="H459" i="4"/>
  <c r="K459" i="4"/>
  <c r="F459" i="4"/>
  <c r="D459" i="4"/>
  <c r="C459" i="4"/>
  <c r="N458" i="4"/>
  <c r="J458" i="4"/>
  <c r="I458" i="4"/>
  <c r="H458" i="4"/>
  <c r="L458" i="4"/>
  <c r="F458" i="4"/>
  <c r="D458" i="4"/>
  <c r="C458" i="4"/>
  <c r="N457" i="4"/>
  <c r="J457" i="4"/>
  <c r="I457" i="4"/>
  <c r="H457" i="4"/>
  <c r="L457" i="4"/>
  <c r="F457" i="4"/>
  <c r="D457" i="4"/>
  <c r="C457" i="4"/>
  <c r="N456" i="4"/>
  <c r="J456" i="4"/>
  <c r="I456" i="4"/>
  <c r="H456" i="4"/>
  <c r="L456" i="4"/>
  <c r="F456" i="4"/>
  <c r="D456" i="4"/>
  <c r="C456" i="4"/>
  <c r="N455" i="4"/>
  <c r="J455" i="4"/>
  <c r="I455" i="4"/>
  <c r="H455" i="4"/>
  <c r="L455" i="4"/>
  <c r="F455" i="4"/>
  <c r="D455" i="4"/>
  <c r="C455" i="4"/>
  <c r="N454" i="4"/>
  <c r="J454" i="4"/>
  <c r="I454" i="4"/>
  <c r="H454" i="4"/>
  <c r="L454" i="4"/>
  <c r="F454" i="4"/>
  <c r="D454" i="4"/>
  <c r="C454" i="4"/>
  <c r="N453" i="4"/>
  <c r="J453" i="4"/>
  <c r="I453" i="4"/>
  <c r="H453" i="4"/>
  <c r="L453" i="4"/>
  <c r="F453" i="4"/>
  <c r="D453" i="4"/>
  <c r="C453" i="4"/>
  <c r="N452" i="4"/>
  <c r="J452" i="4"/>
  <c r="I452" i="4"/>
  <c r="H452" i="4"/>
  <c r="K452" i="4"/>
  <c r="F452" i="4"/>
  <c r="D452" i="4"/>
  <c r="C452" i="4"/>
  <c r="N451" i="4"/>
  <c r="J451" i="4"/>
  <c r="I451" i="4"/>
  <c r="H451" i="4"/>
  <c r="K451" i="4"/>
  <c r="F451" i="4"/>
  <c r="D451" i="4"/>
  <c r="C451" i="4"/>
  <c r="N450" i="4"/>
  <c r="J450" i="4"/>
  <c r="I450" i="4"/>
  <c r="H450" i="4"/>
  <c r="K450" i="4"/>
  <c r="F450" i="4"/>
  <c r="D450" i="4"/>
  <c r="C450" i="4"/>
  <c r="N449" i="4"/>
  <c r="J449" i="4"/>
  <c r="I449" i="4"/>
  <c r="H449" i="4"/>
  <c r="K449" i="4"/>
  <c r="F449" i="4"/>
  <c r="D449" i="4"/>
  <c r="C449" i="4"/>
  <c r="N448" i="4"/>
  <c r="J448" i="4"/>
  <c r="I448" i="4"/>
  <c r="H448" i="4"/>
  <c r="K448" i="4"/>
  <c r="F448" i="4"/>
  <c r="E448" i="4"/>
  <c r="D448" i="4"/>
  <c r="C448" i="4"/>
  <c r="N447" i="4"/>
  <c r="J447" i="4"/>
  <c r="I447" i="4"/>
  <c r="H447" i="4"/>
  <c r="L447" i="4"/>
  <c r="F447" i="4"/>
  <c r="D447" i="4"/>
  <c r="C447" i="4"/>
  <c r="N446" i="4"/>
  <c r="J446" i="4"/>
  <c r="I446" i="4"/>
  <c r="H446" i="4"/>
  <c r="L446" i="4"/>
  <c r="F446" i="4"/>
  <c r="D446" i="4"/>
  <c r="C446" i="4"/>
  <c r="N445" i="4"/>
  <c r="J445" i="4"/>
  <c r="I445" i="4"/>
  <c r="H445" i="4"/>
  <c r="K445" i="4"/>
  <c r="F445" i="4"/>
  <c r="D445" i="4"/>
  <c r="C445" i="4"/>
  <c r="N444" i="4"/>
  <c r="J444" i="4"/>
  <c r="I444" i="4"/>
  <c r="H444" i="4"/>
  <c r="F444" i="4"/>
  <c r="D444" i="4"/>
  <c r="C444" i="4"/>
  <c r="N443" i="4"/>
  <c r="J443" i="4"/>
  <c r="I443" i="4"/>
  <c r="H443" i="4"/>
  <c r="K443" i="4"/>
  <c r="F443" i="4"/>
  <c r="D443" i="4"/>
  <c r="C443" i="4"/>
  <c r="N442" i="4"/>
  <c r="J442" i="4"/>
  <c r="I442" i="4"/>
  <c r="H442" i="4"/>
  <c r="K442" i="4"/>
  <c r="F442" i="4"/>
  <c r="D442" i="4"/>
  <c r="C442" i="4"/>
  <c r="N441" i="4"/>
  <c r="J441" i="4"/>
  <c r="I441" i="4"/>
  <c r="H441" i="4"/>
  <c r="K441" i="4"/>
  <c r="F441" i="4"/>
  <c r="D441" i="4"/>
  <c r="C441" i="4"/>
  <c r="N440" i="4"/>
  <c r="J440" i="4"/>
  <c r="I440" i="4"/>
  <c r="H440" i="4"/>
  <c r="F440" i="4"/>
  <c r="D440" i="4"/>
  <c r="C440" i="4"/>
  <c r="N439" i="4"/>
  <c r="J439" i="4"/>
  <c r="I439" i="4"/>
  <c r="H439" i="4"/>
  <c r="L439" i="4"/>
  <c r="F439" i="4"/>
  <c r="D439" i="4"/>
  <c r="C439" i="4"/>
  <c r="N438" i="4"/>
  <c r="J438" i="4"/>
  <c r="I438" i="4"/>
  <c r="H438" i="4"/>
  <c r="K438" i="4"/>
  <c r="F438" i="4"/>
  <c r="E438" i="4"/>
  <c r="D438" i="4"/>
  <c r="C438" i="4"/>
  <c r="N437" i="4"/>
  <c r="J437" i="4"/>
  <c r="I437" i="4"/>
  <c r="H437" i="4"/>
  <c r="K437" i="4"/>
  <c r="F437" i="4"/>
  <c r="D437" i="4"/>
  <c r="C437" i="4"/>
  <c r="N436" i="4"/>
  <c r="J436" i="4"/>
  <c r="I436" i="4"/>
  <c r="H436" i="4"/>
  <c r="L436" i="4"/>
  <c r="F436" i="4"/>
  <c r="D436" i="4"/>
  <c r="C436" i="4"/>
  <c r="N435" i="4"/>
  <c r="J435" i="4"/>
  <c r="I435" i="4"/>
  <c r="H435" i="4"/>
  <c r="F435" i="4"/>
  <c r="D435" i="4"/>
  <c r="C435" i="4"/>
  <c r="N434" i="4"/>
  <c r="J434" i="4"/>
  <c r="I434" i="4"/>
  <c r="H434" i="4"/>
  <c r="L434" i="4"/>
  <c r="F434" i="4"/>
  <c r="D434" i="4"/>
  <c r="C434" i="4"/>
  <c r="N433" i="4"/>
  <c r="J433" i="4"/>
  <c r="I433" i="4"/>
  <c r="H433" i="4"/>
  <c r="K433" i="4"/>
  <c r="F433" i="4"/>
  <c r="D433" i="4"/>
  <c r="C433" i="4"/>
  <c r="N432" i="4"/>
  <c r="J432" i="4"/>
  <c r="I432" i="4"/>
  <c r="H432" i="4"/>
  <c r="F432" i="4"/>
  <c r="D432" i="4"/>
  <c r="C432" i="4"/>
  <c r="N431" i="4"/>
  <c r="J431" i="4"/>
  <c r="I431" i="4"/>
  <c r="H431" i="4"/>
  <c r="F431" i="4"/>
  <c r="D431" i="4"/>
  <c r="C431" i="4"/>
  <c r="N430" i="4"/>
  <c r="J430" i="4"/>
  <c r="I430" i="4"/>
  <c r="H430" i="4"/>
  <c r="K430" i="4"/>
  <c r="F430" i="4"/>
  <c r="D430" i="4"/>
  <c r="C430" i="4"/>
  <c r="N429" i="4"/>
  <c r="J429" i="4"/>
  <c r="I429" i="4"/>
  <c r="H429" i="4"/>
  <c r="L429" i="4"/>
  <c r="F429" i="4"/>
  <c r="D429" i="4"/>
  <c r="C429" i="4"/>
  <c r="N428" i="4"/>
  <c r="J428" i="4"/>
  <c r="I428" i="4"/>
  <c r="H428" i="4"/>
  <c r="L428" i="4"/>
  <c r="F428" i="4"/>
  <c r="D428" i="4"/>
  <c r="C428" i="4"/>
  <c r="N427" i="4"/>
  <c r="J427" i="4"/>
  <c r="I427" i="4"/>
  <c r="H427" i="4"/>
  <c r="K427" i="4"/>
  <c r="F427" i="4"/>
  <c r="D427" i="4"/>
  <c r="C427" i="4"/>
  <c r="N426" i="4"/>
  <c r="J426" i="4"/>
  <c r="I426" i="4"/>
  <c r="H426" i="4"/>
  <c r="K426" i="4"/>
  <c r="F426" i="4"/>
  <c r="D426" i="4"/>
  <c r="C426" i="4"/>
  <c r="N425" i="4"/>
  <c r="J425" i="4"/>
  <c r="I425" i="4"/>
  <c r="H425" i="4"/>
  <c r="L425" i="4"/>
  <c r="F425" i="4"/>
  <c r="D425" i="4"/>
  <c r="C425" i="4"/>
  <c r="N424" i="4"/>
  <c r="J424" i="4"/>
  <c r="I424" i="4"/>
  <c r="H424" i="4"/>
  <c r="L424" i="4"/>
  <c r="F424" i="4"/>
  <c r="D424" i="4"/>
  <c r="C424" i="4"/>
  <c r="N423" i="4"/>
  <c r="J423" i="4"/>
  <c r="I423" i="4"/>
  <c r="H423" i="4"/>
  <c r="L423" i="4"/>
  <c r="F423" i="4"/>
  <c r="D423" i="4"/>
  <c r="C423" i="4"/>
  <c r="N422" i="4"/>
  <c r="J422" i="4"/>
  <c r="I422" i="4"/>
  <c r="H422" i="4"/>
  <c r="K422" i="4"/>
  <c r="F422" i="4"/>
  <c r="D422" i="4"/>
  <c r="C422" i="4"/>
  <c r="N421" i="4"/>
  <c r="J421" i="4"/>
  <c r="I421" i="4"/>
  <c r="H421" i="4"/>
  <c r="K421" i="4"/>
  <c r="F421" i="4"/>
  <c r="D421" i="4"/>
  <c r="C421" i="4"/>
  <c r="N420" i="4"/>
  <c r="J420" i="4"/>
  <c r="I420" i="4"/>
  <c r="H420" i="4"/>
  <c r="L420" i="4"/>
  <c r="F420" i="4"/>
  <c r="D420" i="4"/>
  <c r="C420" i="4"/>
  <c r="N419" i="4"/>
  <c r="J419" i="4"/>
  <c r="I419" i="4"/>
  <c r="H419" i="4"/>
  <c r="L419" i="4"/>
  <c r="F419" i="4"/>
  <c r="D419" i="4"/>
  <c r="E428" i="4"/>
  <c r="C419" i="4"/>
  <c r="N418" i="4"/>
  <c r="J418" i="4"/>
  <c r="I418" i="4"/>
  <c r="H418" i="4"/>
  <c r="K418" i="4"/>
  <c r="F418" i="4"/>
  <c r="D418" i="4"/>
  <c r="C418" i="4"/>
  <c r="N417" i="4"/>
  <c r="J417" i="4"/>
  <c r="I417" i="4"/>
  <c r="H417" i="4"/>
  <c r="K417" i="4"/>
  <c r="F417" i="4"/>
  <c r="D417" i="4"/>
  <c r="C417" i="4"/>
  <c r="N416" i="4"/>
  <c r="J416" i="4"/>
  <c r="I416" i="4"/>
  <c r="H416" i="4"/>
  <c r="K416" i="4"/>
  <c r="F416" i="4"/>
  <c r="D416" i="4"/>
  <c r="C416" i="4"/>
  <c r="N415" i="4"/>
  <c r="J415" i="4"/>
  <c r="I415" i="4"/>
  <c r="H415" i="4"/>
  <c r="L415" i="4"/>
  <c r="F415" i="4"/>
  <c r="D415" i="4"/>
  <c r="C415" i="4"/>
  <c r="N414" i="4"/>
  <c r="J414" i="4"/>
  <c r="I414" i="4"/>
  <c r="H414" i="4"/>
  <c r="L414" i="4"/>
  <c r="F414" i="4"/>
  <c r="D414" i="4"/>
  <c r="C414" i="4"/>
  <c r="N413" i="4"/>
  <c r="J413" i="4"/>
  <c r="I413" i="4"/>
  <c r="H413" i="4"/>
  <c r="L413" i="4"/>
  <c r="F413" i="4"/>
  <c r="D413" i="4"/>
  <c r="C413" i="4"/>
  <c r="N412" i="4"/>
  <c r="J412" i="4"/>
  <c r="I412" i="4"/>
  <c r="H412" i="4"/>
  <c r="L412" i="4"/>
  <c r="F412" i="4"/>
  <c r="D412" i="4"/>
  <c r="C412" i="4"/>
  <c r="N411" i="4"/>
  <c r="J411" i="4"/>
  <c r="I411" i="4"/>
  <c r="H411" i="4"/>
  <c r="F411" i="4"/>
  <c r="D411" i="4"/>
  <c r="C411" i="4"/>
  <c r="N410" i="4"/>
  <c r="J410" i="4"/>
  <c r="I410" i="4"/>
  <c r="H410" i="4"/>
  <c r="L410" i="4"/>
  <c r="F410" i="4"/>
  <c r="D410" i="4"/>
  <c r="C410" i="4"/>
  <c r="N409" i="4"/>
  <c r="J409" i="4"/>
  <c r="I409" i="4"/>
  <c r="H409" i="4"/>
  <c r="K409" i="4"/>
  <c r="F409" i="4"/>
  <c r="D409" i="4"/>
  <c r="C409" i="4"/>
  <c r="N408" i="4"/>
  <c r="J408" i="4"/>
  <c r="I408" i="4"/>
  <c r="H408" i="4"/>
  <c r="L408" i="4"/>
  <c r="F408" i="4"/>
  <c r="D408" i="4"/>
  <c r="C408" i="4"/>
  <c r="N407" i="4"/>
  <c r="J407" i="4"/>
  <c r="I407" i="4"/>
  <c r="H407" i="4"/>
  <c r="L407" i="4"/>
  <c r="F407" i="4"/>
  <c r="D407" i="4"/>
  <c r="C407" i="4"/>
  <c r="N406" i="4"/>
  <c r="J406" i="4"/>
  <c r="I406" i="4"/>
  <c r="H406" i="4"/>
  <c r="L406" i="4"/>
  <c r="F406" i="4"/>
  <c r="D406" i="4"/>
  <c r="C406" i="4"/>
  <c r="N405" i="4"/>
  <c r="J405" i="4"/>
  <c r="I405" i="4"/>
  <c r="H405" i="4"/>
  <c r="L405" i="4"/>
  <c r="F405" i="4"/>
  <c r="D405" i="4"/>
  <c r="C405" i="4"/>
  <c r="N404" i="4"/>
  <c r="J404" i="4"/>
  <c r="I404" i="4"/>
  <c r="H404" i="4"/>
  <c r="K404" i="4"/>
  <c r="F404" i="4"/>
  <c r="D404" i="4"/>
  <c r="C404" i="4"/>
  <c r="N403" i="4"/>
  <c r="J403" i="4"/>
  <c r="I403" i="4"/>
  <c r="H403" i="4"/>
  <c r="L403" i="4"/>
  <c r="F403" i="4"/>
  <c r="D403" i="4"/>
  <c r="C403" i="4"/>
  <c r="N402" i="4"/>
  <c r="J402" i="4"/>
  <c r="I402" i="4"/>
  <c r="H402" i="4"/>
  <c r="K402" i="4"/>
  <c r="F402" i="4"/>
  <c r="D402" i="4"/>
  <c r="C402" i="4"/>
  <c r="N401" i="4"/>
  <c r="J401" i="4"/>
  <c r="I401" i="4"/>
  <c r="H401" i="4"/>
  <c r="F401" i="4"/>
  <c r="D401" i="4"/>
  <c r="C401" i="4"/>
  <c r="N400" i="4"/>
  <c r="J400" i="4"/>
  <c r="I400" i="4"/>
  <c r="H400" i="4"/>
  <c r="K400" i="4"/>
  <c r="F400" i="4"/>
  <c r="D400" i="4"/>
  <c r="C400" i="4"/>
  <c r="N399" i="4"/>
  <c r="J399" i="4"/>
  <c r="I399" i="4"/>
  <c r="H399" i="4"/>
  <c r="F399" i="4"/>
  <c r="D399" i="4"/>
  <c r="C399" i="4"/>
  <c r="N398" i="4"/>
  <c r="J398" i="4"/>
  <c r="I398" i="4"/>
  <c r="H398" i="4"/>
  <c r="F398" i="4"/>
  <c r="D398" i="4"/>
  <c r="C398" i="4"/>
  <c r="N397" i="4"/>
  <c r="J397" i="4"/>
  <c r="I397" i="4"/>
  <c r="H397" i="4"/>
  <c r="L397" i="4"/>
  <c r="F397" i="4"/>
  <c r="D397" i="4"/>
  <c r="C397" i="4"/>
  <c r="N396" i="4"/>
  <c r="J396" i="4"/>
  <c r="I396" i="4"/>
  <c r="H396" i="4"/>
  <c r="L396" i="4"/>
  <c r="F396" i="4"/>
  <c r="D396" i="4"/>
  <c r="C396" i="4"/>
  <c r="N395" i="4"/>
  <c r="J395" i="4"/>
  <c r="I395" i="4"/>
  <c r="H395" i="4"/>
  <c r="L395" i="4"/>
  <c r="F395" i="4"/>
  <c r="D395" i="4"/>
  <c r="C395" i="4"/>
  <c r="N394" i="4"/>
  <c r="J394" i="4"/>
  <c r="I394" i="4"/>
  <c r="H394" i="4"/>
  <c r="K394" i="4"/>
  <c r="F394" i="4"/>
  <c r="D394" i="4"/>
  <c r="C394" i="4"/>
  <c r="N393" i="4"/>
  <c r="J393" i="4"/>
  <c r="I393" i="4"/>
  <c r="H393" i="4"/>
  <c r="L393" i="4"/>
  <c r="F393" i="4"/>
  <c r="D393" i="4"/>
  <c r="C393" i="4"/>
  <c r="N392" i="4"/>
  <c r="J392" i="4"/>
  <c r="I392" i="4"/>
  <c r="H392" i="4"/>
  <c r="K392" i="4"/>
  <c r="F392" i="4"/>
  <c r="D392" i="4"/>
  <c r="C392" i="4"/>
  <c r="N391" i="4"/>
  <c r="J391" i="4"/>
  <c r="I391" i="4"/>
  <c r="H391" i="4"/>
  <c r="K391" i="4"/>
  <c r="F391" i="4"/>
  <c r="D391" i="4"/>
  <c r="C391" i="4"/>
  <c r="N390" i="4"/>
  <c r="J390" i="4"/>
  <c r="I390" i="4"/>
  <c r="H390" i="4"/>
  <c r="K390" i="4"/>
  <c r="F390" i="4"/>
  <c r="D390" i="4"/>
  <c r="C390" i="4"/>
  <c r="N389" i="4"/>
  <c r="J389" i="4"/>
  <c r="I389" i="4"/>
  <c r="H389" i="4"/>
  <c r="K389" i="4"/>
  <c r="F389" i="4"/>
  <c r="D389" i="4"/>
  <c r="C389" i="4"/>
  <c r="N388" i="4"/>
  <c r="J388" i="4"/>
  <c r="I388" i="4"/>
  <c r="H388" i="4"/>
  <c r="F388" i="4"/>
  <c r="D388" i="4"/>
  <c r="C388" i="4"/>
  <c r="N387" i="4"/>
  <c r="J387" i="4"/>
  <c r="I387" i="4"/>
  <c r="H387" i="4"/>
  <c r="K387" i="4"/>
  <c r="F387" i="4"/>
  <c r="D387" i="4"/>
  <c r="C387" i="4"/>
  <c r="N386" i="4"/>
  <c r="J386" i="4"/>
  <c r="I386" i="4"/>
  <c r="H386" i="4"/>
  <c r="L386" i="4"/>
  <c r="F386" i="4"/>
  <c r="D386" i="4"/>
  <c r="C386" i="4"/>
  <c r="N385" i="4"/>
  <c r="J385" i="4"/>
  <c r="I385" i="4"/>
  <c r="H385" i="4"/>
  <c r="K385" i="4"/>
  <c r="F385" i="4"/>
  <c r="D385" i="4"/>
  <c r="C385" i="4"/>
  <c r="N384" i="4"/>
  <c r="J384" i="4"/>
  <c r="I384" i="4"/>
  <c r="H384" i="4"/>
  <c r="L384" i="4"/>
  <c r="F384" i="4"/>
  <c r="D384" i="4"/>
  <c r="C384" i="4"/>
  <c r="N383" i="4"/>
  <c r="J383" i="4"/>
  <c r="I383" i="4"/>
  <c r="H383" i="4"/>
  <c r="F383" i="4"/>
  <c r="D383" i="4"/>
  <c r="C383" i="4"/>
  <c r="N382" i="4"/>
  <c r="J382" i="4"/>
  <c r="I382" i="4"/>
  <c r="H382" i="4"/>
  <c r="K382" i="4"/>
  <c r="F382" i="4"/>
  <c r="D382" i="4"/>
  <c r="C382" i="4"/>
  <c r="N381" i="4"/>
  <c r="J381" i="4"/>
  <c r="I381" i="4"/>
  <c r="H381" i="4"/>
  <c r="L381" i="4"/>
  <c r="F381" i="4"/>
  <c r="D381" i="4"/>
  <c r="C381" i="4"/>
  <c r="N380" i="4"/>
  <c r="J380" i="4"/>
  <c r="I380" i="4"/>
  <c r="H380" i="4"/>
  <c r="K380" i="4"/>
  <c r="F380" i="4"/>
  <c r="D380" i="4"/>
  <c r="C380" i="4"/>
  <c r="N379" i="4"/>
  <c r="J379" i="4"/>
  <c r="I379" i="4"/>
  <c r="H379" i="4"/>
  <c r="L379" i="4"/>
  <c r="F379" i="4"/>
  <c r="D379" i="4"/>
  <c r="C379" i="4"/>
  <c r="N378" i="4"/>
  <c r="J378" i="4"/>
  <c r="I378" i="4"/>
  <c r="H378" i="4"/>
  <c r="K378" i="4"/>
  <c r="F378" i="4"/>
  <c r="D378" i="4"/>
  <c r="C378" i="4"/>
  <c r="N377" i="4"/>
  <c r="J377" i="4"/>
  <c r="I377" i="4"/>
  <c r="H377" i="4"/>
  <c r="K377" i="4"/>
  <c r="F377" i="4"/>
  <c r="D377" i="4"/>
  <c r="C377" i="4"/>
  <c r="N376" i="4"/>
  <c r="J376" i="4"/>
  <c r="I376" i="4"/>
  <c r="H376" i="4"/>
  <c r="K376" i="4"/>
  <c r="F376" i="4"/>
  <c r="D376" i="4"/>
  <c r="C376" i="4"/>
  <c r="J375" i="4"/>
  <c r="I375" i="4"/>
  <c r="H375" i="4"/>
  <c r="L375" i="4"/>
  <c r="F375" i="4"/>
  <c r="D375" i="4"/>
  <c r="C375" i="4"/>
  <c r="J374" i="4"/>
  <c r="I374" i="4"/>
  <c r="H374" i="4"/>
  <c r="L374" i="4"/>
  <c r="F374" i="4"/>
  <c r="D374" i="4"/>
  <c r="C374" i="4"/>
  <c r="J373" i="4"/>
  <c r="I373" i="4"/>
  <c r="H373" i="4"/>
  <c r="K373" i="4"/>
  <c r="F373" i="4"/>
  <c r="D373" i="4"/>
  <c r="C373" i="4"/>
  <c r="J372" i="4"/>
  <c r="I372" i="4"/>
  <c r="H372" i="4"/>
  <c r="F372" i="4"/>
  <c r="D372" i="4"/>
  <c r="C372" i="4"/>
  <c r="J371" i="4"/>
  <c r="I371" i="4"/>
  <c r="H371" i="4"/>
  <c r="K371" i="4"/>
  <c r="F371" i="4"/>
  <c r="D371" i="4"/>
  <c r="C371" i="4"/>
  <c r="J370" i="4"/>
  <c r="I370" i="4"/>
  <c r="H370" i="4"/>
  <c r="L370" i="4"/>
  <c r="F370" i="4"/>
  <c r="D370" i="4"/>
  <c r="C370" i="4"/>
  <c r="D369" i="4"/>
  <c r="D368" i="4"/>
  <c r="D367" i="4"/>
  <c r="D366" i="4"/>
  <c r="D365" i="4"/>
  <c r="D364" i="4"/>
  <c r="D363" i="4"/>
  <c r="D362" i="4"/>
  <c r="D361" i="4"/>
  <c r="E368"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P332" i="4"/>
  <c r="D332" i="4"/>
  <c r="D331" i="4"/>
  <c r="D330" i="4"/>
  <c r="D329" i="4"/>
  <c r="D328" i="4"/>
  <c r="D327" i="4"/>
  <c r="D326" i="4"/>
  <c r="D325" i="4"/>
  <c r="D324" i="4"/>
  <c r="D323" i="4"/>
  <c r="D322" i="4"/>
  <c r="D321" i="4"/>
  <c r="D320" i="4"/>
  <c r="D319" i="4"/>
  <c r="D318" i="4"/>
  <c r="D317" i="4"/>
  <c r="D316" i="4"/>
  <c r="D315" i="4"/>
  <c r="D314" i="4"/>
  <c r="D313" i="4"/>
  <c r="E318" i="4" s="1"/>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F277" i="4" s="1"/>
  <c r="D276" i="4"/>
  <c r="D275" i="4"/>
  <c r="D274" i="4"/>
  <c r="F274" i="4" s="1"/>
  <c r="D273" i="4"/>
  <c r="D272" i="4"/>
  <c r="D271" i="4"/>
  <c r="D270" i="4"/>
  <c r="D269" i="4"/>
  <c r="D268" i="4"/>
  <c r="D267" i="4"/>
  <c r="D266" i="4"/>
  <c r="D265" i="4"/>
  <c r="D264" i="4"/>
  <c r="D263" i="4"/>
  <c r="D262" i="4"/>
  <c r="D261" i="4"/>
  <c r="D260" i="4"/>
  <c r="D259" i="4"/>
  <c r="F259" i="4" s="1"/>
  <c r="G259" i="4" s="1"/>
  <c r="D258" i="4"/>
  <c r="F258" i="4" s="1"/>
  <c r="G258" i="4" s="1"/>
  <c r="D257" i="4"/>
  <c r="D256" i="4"/>
  <c r="F256" i="4" s="1"/>
  <c r="G256" i="4" s="1"/>
  <c r="D255" i="4"/>
  <c r="F255" i="4" s="1"/>
  <c r="G255" i="4" s="1"/>
  <c r="D254" i="4"/>
  <c r="F254" i="4" s="1"/>
  <c r="D253" i="4"/>
  <c r="D252" i="4"/>
  <c r="D251" i="4"/>
  <c r="D250" i="4"/>
  <c r="D249" i="4"/>
  <c r="F249" i="4" s="1"/>
  <c r="G249" i="4" s="1"/>
  <c r="D248" i="4"/>
  <c r="F248" i="4" s="1"/>
  <c r="G248" i="4" s="1"/>
  <c r="D247" i="4"/>
  <c r="D246" i="4"/>
  <c r="F246" i="4" s="1"/>
  <c r="D245" i="4"/>
  <c r="D244" i="4"/>
  <c r="F244" i="4" s="1"/>
  <c r="G244" i="4" s="1"/>
  <c r="D243" i="4"/>
  <c r="F243" i="4" s="1"/>
  <c r="G243" i="4" s="1"/>
  <c r="D242" i="4"/>
  <c r="F242" i="4" s="1"/>
  <c r="G242" i="4" s="1"/>
  <c r="D241" i="4"/>
  <c r="F241" i="4" s="1"/>
  <c r="G241" i="4" s="1"/>
  <c r="D240" i="4"/>
  <c r="F240" i="4" s="1"/>
  <c r="G240" i="4" s="1"/>
  <c r="D239" i="4"/>
  <c r="F239" i="4" s="1"/>
  <c r="G239" i="4" s="1"/>
  <c r="D238" i="4"/>
  <c r="F238" i="4" s="1"/>
  <c r="G238" i="4" s="1"/>
  <c r="D237" i="4"/>
  <c r="F237" i="4" s="1"/>
  <c r="G237" i="4" s="1"/>
  <c r="D236" i="4"/>
  <c r="F236" i="4" s="1"/>
  <c r="G236" i="4" s="1"/>
  <c r="D235" i="4"/>
  <c r="F235" i="4" s="1"/>
  <c r="G235" i="4" s="1"/>
  <c r="D234" i="4"/>
  <c r="F234" i="4" s="1"/>
  <c r="G234" i="4" s="1"/>
  <c r="D233" i="4"/>
  <c r="D232" i="4"/>
  <c r="D231" i="4"/>
  <c r="F231" i="4" s="1"/>
  <c r="G231" i="4" s="1"/>
  <c r="D230" i="4"/>
  <c r="D229" i="4"/>
  <c r="D228" i="4"/>
  <c r="D227" i="4"/>
  <c r="D226" i="4"/>
  <c r="D225" i="4"/>
  <c r="F225" i="4" s="1"/>
  <c r="D224" i="4"/>
  <c r="D223" i="4"/>
  <c r="F223" i="4" s="1"/>
  <c r="D222" i="4"/>
  <c r="F222" i="4" s="1"/>
  <c r="G222" i="4" s="1"/>
  <c r="D221" i="4"/>
  <c r="F221" i="4" s="1"/>
  <c r="D220" i="4"/>
  <c r="D219" i="4"/>
  <c r="F219" i="4" s="1"/>
  <c r="G219" i="4" s="1"/>
  <c r="D218" i="4"/>
  <c r="F218" i="4" s="1"/>
  <c r="G218" i="4" s="1"/>
  <c r="D217" i="4"/>
  <c r="D216" i="4"/>
  <c r="D215" i="4"/>
  <c r="D214" i="4"/>
  <c r="D213" i="4"/>
  <c r="D212" i="4"/>
  <c r="D211" i="4"/>
  <c r="D210" i="4"/>
  <c r="D209" i="4"/>
  <c r="D208" i="4"/>
  <c r="D207" i="4"/>
  <c r="D206" i="4"/>
  <c r="D205" i="4"/>
  <c r="D204" i="4"/>
  <c r="D203" i="4"/>
  <c r="D202" i="4"/>
  <c r="D201" i="4"/>
  <c r="D200"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D20" i="4"/>
  <c r="A20" i="4"/>
  <c r="D19" i="4"/>
  <c r="B19" i="4"/>
  <c r="B20" i="4" s="1"/>
  <c r="B21" i="4" s="1"/>
  <c r="B22" i="4" s="1"/>
  <c r="K17" i="4"/>
  <c r="E17" i="4"/>
  <c r="K16" i="4"/>
  <c r="K15" i="4"/>
  <c r="K14" i="4"/>
  <c r="K13" i="4"/>
  <c r="O12" i="4"/>
  <c r="O11" i="4"/>
  <c r="M3" i="4"/>
  <c r="G23" i="5"/>
  <c r="F24" i="5"/>
  <c r="J23" i="5"/>
  <c r="L22" i="5"/>
  <c r="B25" i="5"/>
  <c r="C24" i="5"/>
  <c r="E348" i="4"/>
  <c r="E338" i="4"/>
  <c r="E358" i="4"/>
  <c r="E328" i="4"/>
  <c r="E398" i="4"/>
  <c r="E378" i="4"/>
  <c r="E408" i="4"/>
  <c r="E388" i="4"/>
  <c r="E458" i="4"/>
  <c r="E418" i="4"/>
  <c r="G24" i="5"/>
  <c r="F25" i="5"/>
  <c r="J24" i="5"/>
  <c r="B26" i="5"/>
  <c r="C25" i="5"/>
  <c r="L23" i="5"/>
  <c r="F96" i="1"/>
  <c r="F87" i="1"/>
  <c r="H88" i="1" s="1"/>
  <c r="I89" i="1" s="1"/>
  <c r="F82" i="1"/>
  <c r="F83" i="1" s="1"/>
  <c r="B77" i="1"/>
  <c r="C77" i="1" s="1"/>
  <c r="H76" i="1"/>
  <c r="I75" i="1"/>
  <c r="F75" i="1"/>
  <c r="D75" i="1" s="1"/>
  <c r="B75" i="1"/>
  <c r="C75" i="1" s="1"/>
  <c r="F74" i="1"/>
  <c r="B79" i="1" s="1"/>
  <c r="T42" i="1"/>
  <c r="T43" i="1" s="1"/>
  <c r="T44" i="1" s="1"/>
  <c r="T45" i="1" s="1"/>
  <c r="T46" i="1" s="1"/>
  <c r="T47" i="1"/>
  <c r="T48" i="1" s="1"/>
  <c r="T49" i="1" s="1"/>
  <c r="T50" i="1" s="1"/>
  <c r="T51" i="1" s="1"/>
  <c r="T52" i="1" s="1"/>
  <c r="T53" i="1" s="1"/>
  <c r="T54" i="1" s="1"/>
  <c r="T55" i="1" s="1"/>
  <c r="T56" i="1" s="1"/>
  <c r="T57" i="1" s="1"/>
  <c r="G25" i="5"/>
  <c r="F26" i="5"/>
  <c r="J25" i="5"/>
  <c r="B27" i="5"/>
  <c r="C26" i="5"/>
  <c r="L24" i="5"/>
  <c r="I76" i="1"/>
  <c r="C76" i="1"/>
  <c r="B28" i="5"/>
  <c r="C27" i="5"/>
  <c r="F27" i="5"/>
  <c r="J26" i="5"/>
  <c r="G26" i="5"/>
  <c r="L25" i="5"/>
  <c r="L16" i="2"/>
  <c r="L26" i="2"/>
  <c r="H19" i="1"/>
  <c r="N74" i="1"/>
  <c r="N56" i="1"/>
  <c r="N38" i="1"/>
  <c r="N20" i="1"/>
  <c r="N84" i="1"/>
  <c r="N66" i="1"/>
  <c r="N48" i="1"/>
  <c r="N30" i="1"/>
  <c r="L26" i="5"/>
  <c r="F28" i="5"/>
  <c r="G27" i="5"/>
  <c r="J27" i="5"/>
  <c r="B29" i="5"/>
  <c r="C28" i="5"/>
  <c r="E17" i="3"/>
  <c r="P332" i="3"/>
  <c r="L27" i="5"/>
  <c r="F29" i="5"/>
  <c r="J28" i="5"/>
  <c r="G28" i="5"/>
  <c r="B30" i="5"/>
  <c r="C29" i="5"/>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200" i="3"/>
  <c r="N201" i="3"/>
  <c r="N202" i="3"/>
  <c r="N203" i="3"/>
  <c r="N204" i="3"/>
  <c r="N205" i="3"/>
  <c r="N206" i="3"/>
  <c r="N207" i="3"/>
  <c r="N199" i="3"/>
  <c r="G29" i="5"/>
  <c r="F30" i="5"/>
  <c r="J29" i="5"/>
  <c r="L28" i="5"/>
  <c r="B31" i="5"/>
  <c r="C30" i="5"/>
  <c r="F17" i="1"/>
  <c r="D17" i="1" s="1"/>
  <c r="B32" i="5"/>
  <c r="C31" i="5"/>
  <c r="F31" i="5"/>
  <c r="J30" i="5"/>
  <c r="G30" i="5"/>
  <c r="L29" i="5"/>
  <c r="T14" i="1"/>
  <c r="T15" i="1" s="1"/>
  <c r="T16" i="1" s="1"/>
  <c r="T17" i="1" s="1"/>
  <c r="T18" i="1" s="1"/>
  <c r="L30" i="5"/>
  <c r="G31" i="5"/>
  <c r="J31" i="5"/>
  <c r="F32" i="5"/>
  <c r="B33" i="5"/>
  <c r="C32" i="5"/>
  <c r="B34" i="5"/>
  <c r="C33" i="5"/>
  <c r="F33" i="5"/>
  <c r="J32" i="5"/>
  <c r="G32" i="5"/>
  <c r="L31" i="5"/>
  <c r="D297" i="3"/>
  <c r="G33" i="5"/>
  <c r="F34" i="5"/>
  <c r="J33" i="5"/>
  <c r="L32" i="5"/>
  <c r="B35" i="5"/>
  <c r="C34" i="5"/>
  <c r="L57" i="1"/>
  <c r="M57" i="1" s="1"/>
  <c r="F35" i="5"/>
  <c r="J34" i="5"/>
  <c r="G34" i="5"/>
  <c r="B36" i="5"/>
  <c r="C35" i="5"/>
  <c r="L33" i="5"/>
  <c r="N518" i="3"/>
  <c r="J518" i="3"/>
  <c r="I518" i="3"/>
  <c r="H518" i="3"/>
  <c r="G518" i="3"/>
  <c r="L518" i="3" s="1"/>
  <c r="F518" i="3"/>
  <c r="D518" i="3"/>
  <c r="C518" i="3"/>
  <c r="N517" i="3"/>
  <c r="J517" i="3"/>
  <c r="I517" i="3"/>
  <c r="H517" i="3"/>
  <c r="G517" i="3"/>
  <c r="L517" i="3" s="1"/>
  <c r="F517" i="3"/>
  <c r="D517" i="3"/>
  <c r="C517" i="3"/>
  <c r="N516" i="3"/>
  <c r="J516" i="3"/>
  <c r="I516" i="3"/>
  <c r="H516" i="3"/>
  <c r="G516" i="3"/>
  <c r="L516" i="3" s="1"/>
  <c r="F516" i="3"/>
  <c r="D516" i="3"/>
  <c r="C516" i="3"/>
  <c r="N515" i="3"/>
  <c r="J515" i="3"/>
  <c r="I515" i="3"/>
  <c r="H515" i="3"/>
  <c r="G515" i="3"/>
  <c r="F515" i="3"/>
  <c r="D515" i="3"/>
  <c r="C515" i="3"/>
  <c r="N514" i="3"/>
  <c r="J514" i="3"/>
  <c r="I514" i="3"/>
  <c r="H514" i="3"/>
  <c r="G514" i="3"/>
  <c r="L514" i="3" s="1"/>
  <c r="F514" i="3"/>
  <c r="D514" i="3"/>
  <c r="C514" i="3"/>
  <c r="N513" i="3"/>
  <c r="J513" i="3"/>
  <c r="I513" i="3"/>
  <c r="H513" i="3"/>
  <c r="G513" i="3"/>
  <c r="K513" i="3" s="1"/>
  <c r="L513" i="3"/>
  <c r="F513" i="3"/>
  <c r="D513" i="3"/>
  <c r="C513" i="3"/>
  <c r="N512" i="3"/>
  <c r="J512" i="3"/>
  <c r="I512" i="3"/>
  <c r="H512" i="3"/>
  <c r="G512" i="3"/>
  <c r="K512" i="3" s="1"/>
  <c r="F512" i="3"/>
  <c r="D512" i="3"/>
  <c r="C512" i="3"/>
  <c r="N511" i="3"/>
  <c r="J511" i="3"/>
  <c r="I511" i="3"/>
  <c r="H511" i="3"/>
  <c r="G511" i="3"/>
  <c r="F511" i="3"/>
  <c r="D511" i="3"/>
  <c r="C511" i="3"/>
  <c r="N510" i="3"/>
  <c r="J510" i="3"/>
  <c r="I510" i="3"/>
  <c r="H510" i="3"/>
  <c r="G510" i="3"/>
  <c r="K510" i="3" s="1"/>
  <c r="F510" i="3"/>
  <c r="D510" i="3"/>
  <c r="C510" i="3"/>
  <c r="N509" i="3"/>
  <c r="J509" i="3"/>
  <c r="I509" i="3"/>
  <c r="H509" i="3"/>
  <c r="G509" i="3"/>
  <c r="K509" i="3" s="1"/>
  <c r="L509" i="3"/>
  <c r="F509" i="3"/>
  <c r="D509" i="3"/>
  <c r="E518" i="3"/>
  <c r="C509" i="3"/>
  <c r="N508" i="3"/>
  <c r="J508" i="3"/>
  <c r="I508" i="3"/>
  <c r="H508" i="3"/>
  <c r="G508" i="3"/>
  <c r="F508" i="3"/>
  <c r="E508" i="3"/>
  <c r="D508" i="3"/>
  <c r="C508" i="3"/>
  <c r="N507" i="3"/>
  <c r="J507" i="3"/>
  <c r="I507" i="3"/>
  <c r="H507" i="3"/>
  <c r="G507" i="3"/>
  <c r="L507" i="3" s="1"/>
  <c r="F507" i="3"/>
  <c r="D507" i="3"/>
  <c r="C507" i="3"/>
  <c r="N506" i="3"/>
  <c r="J506" i="3"/>
  <c r="I506" i="3"/>
  <c r="H506" i="3"/>
  <c r="G506" i="3"/>
  <c r="K506" i="3" s="1"/>
  <c r="L506" i="3"/>
  <c r="F506" i="3"/>
  <c r="D506" i="3"/>
  <c r="C506" i="3"/>
  <c r="N505" i="3"/>
  <c r="J505" i="3"/>
  <c r="I505" i="3"/>
  <c r="H505" i="3"/>
  <c r="G505" i="3"/>
  <c r="K505" i="3" s="1"/>
  <c r="F505" i="3"/>
  <c r="D505" i="3"/>
  <c r="C505" i="3"/>
  <c r="N504" i="3"/>
  <c r="J504" i="3"/>
  <c r="I504" i="3"/>
  <c r="H504" i="3"/>
  <c r="G504" i="3"/>
  <c r="K504" i="3" s="1"/>
  <c r="F504" i="3"/>
  <c r="D504" i="3"/>
  <c r="C504" i="3"/>
  <c r="N503" i="3"/>
  <c r="J503" i="3"/>
  <c r="I503" i="3"/>
  <c r="H503" i="3"/>
  <c r="G503" i="3"/>
  <c r="K503" i="3" s="1"/>
  <c r="F503" i="3"/>
  <c r="D503" i="3"/>
  <c r="C503" i="3"/>
  <c r="N502" i="3"/>
  <c r="J502" i="3"/>
  <c r="I502" i="3"/>
  <c r="H502" i="3"/>
  <c r="G502" i="3"/>
  <c r="L502" i="3" s="1"/>
  <c r="F502" i="3"/>
  <c r="D502" i="3"/>
  <c r="C502" i="3"/>
  <c r="N501" i="3"/>
  <c r="J501" i="3"/>
  <c r="I501" i="3"/>
  <c r="H501" i="3"/>
  <c r="G501" i="3"/>
  <c r="F501" i="3"/>
  <c r="D501" i="3"/>
  <c r="C501" i="3"/>
  <c r="N500" i="3"/>
  <c r="J500" i="3"/>
  <c r="I500" i="3"/>
  <c r="H500" i="3"/>
  <c r="G500" i="3"/>
  <c r="L500" i="3" s="1"/>
  <c r="F500" i="3"/>
  <c r="D500" i="3"/>
  <c r="C500" i="3"/>
  <c r="N499" i="3"/>
  <c r="J499" i="3"/>
  <c r="I499" i="3"/>
  <c r="H499" i="3"/>
  <c r="G499" i="3"/>
  <c r="K499" i="3" s="1"/>
  <c r="F499" i="3"/>
  <c r="D499" i="3"/>
  <c r="C499" i="3"/>
  <c r="N498" i="3"/>
  <c r="J498" i="3"/>
  <c r="I498" i="3"/>
  <c r="H498" i="3"/>
  <c r="G498" i="3"/>
  <c r="L498" i="3" s="1"/>
  <c r="F498" i="3"/>
  <c r="D498" i="3"/>
  <c r="C498" i="3"/>
  <c r="N497" i="3"/>
  <c r="J497" i="3"/>
  <c r="I497" i="3"/>
  <c r="H497" i="3"/>
  <c r="G497" i="3"/>
  <c r="F497" i="3"/>
  <c r="D497" i="3"/>
  <c r="C497" i="3"/>
  <c r="N496" i="3"/>
  <c r="J496" i="3"/>
  <c r="I496" i="3"/>
  <c r="H496" i="3"/>
  <c r="G496" i="3"/>
  <c r="L496" i="3" s="1"/>
  <c r="F496" i="3"/>
  <c r="D496" i="3"/>
  <c r="C496" i="3"/>
  <c r="N495" i="3"/>
  <c r="J495" i="3"/>
  <c r="I495" i="3"/>
  <c r="H495" i="3"/>
  <c r="G495" i="3"/>
  <c r="L495" i="3" s="1"/>
  <c r="F495" i="3"/>
  <c r="D495" i="3"/>
  <c r="C495" i="3"/>
  <c r="N494" i="3"/>
  <c r="J494" i="3"/>
  <c r="I494" i="3"/>
  <c r="H494" i="3"/>
  <c r="G494" i="3"/>
  <c r="K494" i="3" s="1"/>
  <c r="F494" i="3"/>
  <c r="D494" i="3"/>
  <c r="C494" i="3"/>
  <c r="N493" i="3"/>
  <c r="J493" i="3"/>
  <c r="I493" i="3"/>
  <c r="H493" i="3"/>
  <c r="G493" i="3"/>
  <c r="L493" i="3" s="1"/>
  <c r="F493" i="3"/>
  <c r="D493" i="3"/>
  <c r="C493" i="3"/>
  <c r="N492" i="3"/>
  <c r="J492" i="3"/>
  <c r="I492" i="3"/>
  <c r="H492" i="3"/>
  <c r="G492" i="3"/>
  <c r="K492" i="3" s="1"/>
  <c r="F492" i="3"/>
  <c r="D492" i="3"/>
  <c r="C492" i="3"/>
  <c r="N491" i="3"/>
  <c r="J491" i="3"/>
  <c r="I491" i="3"/>
  <c r="H491" i="3"/>
  <c r="G491" i="3"/>
  <c r="L491" i="3" s="1"/>
  <c r="F491" i="3"/>
  <c r="D491" i="3"/>
  <c r="C491" i="3"/>
  <c r="N490" i="3"/>
  <c r="J490" i="3"/>
  <c r="I490" i="3"/>
  <c r="H490" i="3"/>
  <c r="G490" i="3"/>
  <c r="F490" i="3"/>
  <c r="D490" i="3"/>
  <c r="C490" i="3"/>
  <c r="N489" i="3"/>
  <c r="J489" i="3"/>
  <c r="I489" i="3"/>
  <c r="H489" i="3"/>
  <c r="G489" i="3"/>
  <c r="L489" i="3" s="1"/>
  <c r="F489" i="3"/>
  <c r="D489" i="3"/>
  <c r="E498" i="3"/>
  <c r="C489" i="3"/>
  <c r="N488" i="3"/>
  <c r="J488" i="3"/>
  <c r="I488" i="3"/>
  <c r="H488" i="3"/>
  <c r="G488" i="3"/>
  <c r="L488" i="3" s="1"/>
  <c r="F488" i="3"/>
  <c r="D488" i="3"/>
  <c r="C488" i="3"/>
  <c r="N487" i="3"/>
  <c r="J487" i="3"/>
  <c r="I487" i="3"/>
  <c r="H487" i="3"/>
  <c r="G487" i="3"/>
  <c r="K487" i="3" s="1"/>
  <c r="F487" i="3"/>
  <c r="D487" i="3"/>
  <c r="C487" i="3"/>
  <c r="N486" i="3"/>
  <c r="J486" i="3"/>
  <c r="I486" i="3"/>
  <c r="H486" i="3"/>
  <c r="G486" i="3"/>
  <c r="K486" i="3" s="1"/>
  <c r="F486" i="3"/>
  <c r="D486" i="3"/>
  <c r="C486" i="3"/>
  <c r="N485" i="3"/>
  <c r="J485" i="3"/>
  <c r="I485" i="3"/>
  <c r="H485" i="3"/>
  <c r="G485" i="3"/>
  <c r="F485" i="3"/>
  <c r="D485" i="3"/>
  <c r="C485" i="3"/>
  <c r="N484" i="3"/>
  <c r="J484" i="3"/>
  <c r="I484" i="3"/>
  <c r="H484" i="3"/>
  <c r="G484" i="3"/>
  <c r="L484" i="3" s="1"/>
  <c r="F484" i="3"/>
  <c r="D484" i="3"/>
  <c r="C484" i="3"/>
  <c r="N483" i="3"/>
  <c r="J483" i="3"/>
  <c r="I483" i="3"/>
  <c r="H483" i="3"/>
  <c r="G483" i="3"/>
  <c r="L483" i="3" s="1"/>
  <c r="F483" i="3"/>
  <c r="D483" i="3"/>
  <c r="C483" i="3"/>
  <c r="N482" i="3"/>
  <c r="J482" i="3"/>
  <c r="I482" i="3"/>
  <c r="H482" i="3"/>
  <c r="G482" i="3"/>
  <c r="K482" i="3" s="1"/>
  <c r="F482" i="3"/>
  <c r="D482" i="3"/>
  <c r="C482" i="3"/>
  <c r="N481" i="3"/>
  <c r="J481" i="3"/>
  <c r="I481" i="3"/>
  <c r="H481" i="3"/>
  <c r="G481" i="3"/>
  <c r="L481" i="3" s="1"/>
  <c r="F481" i="3"/>
  <c r="D481" i="3"/>
  <c r="C481" i="3"/>
  <c r="N480" i="3"/>
  <c r="J480" i="3"/>
  <c r="I480" i="3"/>
  <c r="H480" i="3"/>
  <c r="G480" i="3"/>
  <c r="K480" i="3" s="1"/>
  <c r="F480" i="3"/>
  <c r="D480" i="3"/>
  <c r="C480" i="3"/>
  <c r="N479" i="3"/>
  <c r="J479" i="3"/>
  <c r="I479" i="3"/>
  <c r="H479" i="3"/>
  <c r="G479" i="3"/>
  <c r="L479" i="3" s="1"/>
  <c r="F479" i="3"/>
  <c r="D479" i="3"/>
  <c r="E488" i="3"/>
  <c r="C479" i="3"/>
  <c r="N478" i="3"/>
  <c r="J478" i="3"/>
  <c r="I478" i="3"/>
  <c r="H478" i="3"/>
  <c r="G478" i="3"/>
  <c r="L478" i="3" s="1"/>
  <c r="F478" i="3"/>
  <c r="D478" i="3"/>
  <c r="C478" i="3"/>
  <c r="N477" i="3"/>
  <c r="J477" i="3"/>
  <c r="I477" i="3"/>
  <c r="H477" i="3"/>
  <c r="G477" i="3"/>
  <c r="L477" i="3" s="1"/>
  <c r="F477" i="3"/>
  <c r="D477" i="3"/>
  <c r="C477" i="3"/>
  <c r="N476" i="3"/>
  <c r="J476" i="3"/>
  <c r="I476" i="3"/>
  <c r="H476" i="3"/>
  <c r="G476" i="3"/>
  <c r="F476" i="3"/>
  <c r="D476" i="3"/>
  <c r="C476" i="3"/>
  <c r="N475" i="3"/>
  <c r="J475" i="3"/>
  <c r="I475" i="3"/>
  <c r="H475" i="3"/>
  <c r="G475" i="3"/>
  <c r="L475" i="3" s="1"/>
  <c r="F475" i="3"/>
  <c r="D475" i="3"/>
  <c r="C475" i="3"/>
  <c r="N474" i="3"/>
  <c r="J474" i="3"/>
  <c r="I474" i="3"/>
  <c r="H474" i="3"/>
  <c r="G474" i="3"/>
  <c r="K474" i="3" s="1"/>
  <c r="F474" i="3"/>
  <c r="D474" i="3"/>
  <c r="C474" i="3"/>
  <c r="N473" i="3"/>
  <c r="J473" i="3"/>
  <c r="I473" i="3"/>
  <c r="H473" i="3"/>
  <c r="G473" i="3"/>
  <c r="L473" i="3" s="1"/>
  <c r="F473" i="3"/>
  <c r="D473" i="3"/>
  <c r="C473" i="3"/>
  <c r="N472" i="3"/>
  <c r="J472" i="3"/>
  <c r="I472" i="3"/>
  <c r="H472" i="3"/>
  <c r="G472" i="3"/>
  <c r="K472" i="3" s="1"/>
  <c r="F472" i="3"/>
  <c r="D472" i="3"/>
  <c r="C472" i="3"/>
  <c r="N471" i="3"/>
  <c r="J471" i="3"/>
  <c r="I471" i="3"/>
  <c r="H471" i="3"/>
  <c r="G471" i="3"/>
  <c r="L471" i="3" s="1"/>
  <c r="F471" i="3"/>
  <c r="D471" i="3"/>
  <c r="C471" i="3"/>
  <c r="N470" i="3"/>
  <c r="J470" i="3"/>
  <c r="I470" i="3"/>
  <c r="H470" i="3"/>
  <c r="G470" i="3"/>
  <c r="L470" i="3" s="1"/>
  <c r="F470" i="3"/>
  <c r="D470" i="3"/>
  <c r="C470" i="3"/>
  <c r="N469" i="3"/>
  <c r="J469" i="3"/>
  <c r="I469" i="3"/>
  <c r="H469" i="3"/>
  <c r="G469" i="3"/>
  <c r="K469" i="3" s="1"/>
  <c r="F469" i="3"/>
  <c r="D469" i="3"/>
  <c r="E478" i="3"/>
  <c r="C469" i="3"/>
  <c r="N468" i="3"/>
  <c r="J468" i="3"/>
  <c r="I468" i="3"/>
  <c r="H468" i="3"/>
  <c r="G468" i="3"/>
  <c r="L468" i="3" s="1"/>
  <c r="F468" i="3"/>
  <c r="D468" i="3"/>
  <c r="C468" i="3"/>
  <c r="N467" i="3"/>
  <c r="J467" i="3"/>
  <c r="I467" i="3"/>
  <c r="H467" i="3"/>
  <c r="G467" i="3"/>
  <c r="L467" i="3" s="1"/>
  <c r="F467" i="3"/>
  <c r="D467" i="3"/>
  <c r="C467" i="3"/>
  <c r="N466" i="3"/>
  <c r="J466" i="3"/>
  <c r="I466" i="3"/>
  <c r="H466" i="3"/>
  <c r="G466" i="3"/>
  <c r="L466" i="3" s="1"/>
  <c r="F466" i="3"/>
  <c r="D466" i="3"/>
  <c r="C466" i="3"/>
  <c r="N465" i="3"/>
  <c r="J465" i="3"/>
  <c r="I465" i="3"/>
  <c r="H465" i="3"/>
  <c r="G465" i="3"/>
  <c r="K465" i="3" s="1"/>
  <c r="F465" i="3"/>
  <c r="D465" i="3"/>
  <c r="C465" i="3"/>
  <c r="N464" i="3"/>
  <c r="J464" i="3"/>
  <c r="I464" i="3"/>
  <c r="H464" i="3"/>
  <c r="G464" i="3"/>
  <c r="K464" i="3" s="1"/>
  <c r="L464" i="3"/>
  <c r="F464" i="3"/>
  <c r="D464" i="3"/>
  <c r="C464" i="3"/>
  <c r="N463" i="3"/>
  <c r="J463" i="3"/>
  <c r="I463" i="3"/>
  <c r="H463" i="3"/>
  <c r="G463" i="3"/>
  <c r="F463" i="3"/>
  <c r="D463" i="3"/>
  <c r="C463" i="3"/>
  <c r="N462" i="3"/>
  <c r="J462" i="3"/>
  <c r="I462" i="3"/>
  <c r="H462" i="3"/>
  <c r="G462" i="3"/>
  <c r="K462" i="3" s="1"/>
  <c r="F462" i="3"/>
  <c r="D462" i="3"/>
  <c r="C462" i="3"/>
  <c r="N461" i="3"/>
  <c r="J461" i="3"/>
  <c r="I461" i="3"/>
  <c r="H461" i="3"/>
  <c r="G461" i="3"/>
  <c r="L461" i="3" s="1"/>
  <c r="F461" i="3"/>
  <c r="D461" i="3"/>
  <c r="C461" i="3"/>
  <c r="N460" i="3"/>
  <c r="J460" i="3"/>
  <c r="I460" i="3"/>
  <c r="H460" i="3"/>
  <c r="G460" i="3"/>
  <c r="L460" i="3" s="1"/>
  <c r="F460" i="3"/>
  <c r="D460" i="3"/>
  <c r="E468" i="3"/>
  <c r="C460" i="3"/>
  <c r="N459" i="3"/>
  <c r="J459" i="3"/>
  <c r="I459" i="3"/>
  <c r="H459" i="3"/>
  <c r="G459" i="3"/>
  <c r="F459" i="3"/>
  <c r="D459" i="3"/>
  <c r="C459" i="3"/>
  <c r="N458" i="3"/>
  <c r="J458" i="3"/>
  <c r="I458" i="3"/>
  <c r="H458" i="3"/>
  <c r="G458" i="3"/>
  <c r="K458" i="3" s="1"/>
  <c r="F458" i="3"/>
  <c r="D458" i="3"/>
  <c r="C458" i="3"/>
  <c r="N457" i="3"/>
  <c r="J457" i="3"/>
  <c r="I457" i="3"/>
  <c r="H457" i="3"/>
  <c r="G457" i="3"/>
  <c r="K457" i="3" s="1"/>
  <c r="F457" i="3"/>
  <c r="D457" i="3"/>
  <c r="C457" i="3"/>
  <c r="N456" i="3"/>
  <c r="J456" i="3"/>
  <c r="I456" i="3"/>
  <c r="H456" i="3"/>
  <c r="G456" i="3"/>
  <c r="L456" i="3" s="1"/>
  <c r="F456" i="3"/>
  <c r="D456" i="3"/>
  <c r="C456" i="3"/>
  <c r="N455" i="3"/>
  <c r="J455" i="3"/>
  <c r="I455" i="3"/>
  <c r="H455" i="3"/>
  <c r="G455" i="3"/>
  <c r="L455" i="3" s="1"/>
  <c r="F455" i="3"/>
  <c r="D455" i="3"/>
  <c r="C455" i="3"/>
  <c r="N454" i="3"/>
  <c r="J454" i="3"/>
  <c r="I454" i="3"/>
  <c r="H454" i="3"/>
  <c r="G454" i="3"/>
  <c r="F454" i="3"/>
  <c r="D454" i="3"/>
  <c r="C454" i="3"/>
  <c r="N453" i="3"/>
  <c r="J453" i="3"/>
  <c r="I453" i="3"/>
  <c r="H453" i="3"/>
  <c r="G453" i="3"/>
  <c r="F453" i="3"/>
  <c r="D453" i="3"/>
  <c r="C453" i="3"/>
  <c r="N452" i="3"/>
  <c r="J452" i="3"/>
  <c r="I452" i="3"/>
  <c r="H452" i="3"/>
  <c r="G452" i="3"/>
  <c r="F452" i="3"/>
  <c r="D452" i="3"/>
  <c r="C452" i="3"/>
  <c r="N451" i="3"/>
  <c r="J451" i="3"/>
  <c r="I451" i="3"/>
  <c r="H451" i="3"/>
  <c r="G451" i="3"/>
  <c r="K451" i="3" s="1"/>
  <c r="F451" i="3"/>
  <c r="D451" i="3"/>
  <c r="C451" i="3"/>
  <c r="N450" i="3"/>
  <c r="J450" i="3"/>
  <c r="I450" i="3"/>
  <c r="H450" i="3"/>
  <c r="G450" i="3"/>
  <c r="L450" i="3" s="1"/>
  <c r="F450" i="3"/>
  <c r="D450" i="3"/>
  <c r="E458" i="3"/>
  <c r="C450" i="3"/>
  <c r="N449" i="3"/>
  <c r="J449" i="3"/>
  <c r="I449" i="3"/>
  <c r="H449" i="3"/>
  <c r="G449" i="3"/>
  <c r="F449" i="3"/>
  <c r="D449" i="3"/>
  <c r="C449" i="3"/>
  <c r="N448" i="3"/>
  <c r="J448" i="3"/>
  <c r="I448" i="3"/>
  <c r="H448" i="3"/>
  <c r="G448" i="3"/>
  <c r="F448" i="3"/>
  <c r="E448" i="3"/>
  <c r="D448" i="3"/>
  <c r="C448" i="3"/>
  <c r="N447" i="3"/>
  <c r="J447" i="3"/>
  <c r="I447" i="3"/>
  <c r="H447" i="3"/>
  <c r="G447" i="3"/>
  <c r="K447" i="3" s="1"/>
  <c r="F447" i="3"/>
  <c r="D447" i="3"/>
  <c r="C447" i="3"/>
  <c r="N446" i="3"/>
  <c r="J446" i="3"/>
  <c r="I446" i="3"/>
  <c r="H446" i="3"/>
  <c r="G446" i="3"/>
  <c r="F446" i="3"/>
  <c r="D446" i="3"/>
  <c r="C446" i="3"/>
  <c r="N445" i="3"/>
  <c r="J445" i="3"/>
  <c r="I445" i="3"/>
  <c r="H445" i="3"/>
  <c r="G445" i="3"/>
  <c r="L445" i="3" s="1"/>
  <c r="F445" i="3"/>
  <c r="D445" i="3"/>
  <c r="C445" i="3"/>
  <c r="N444" i="3"/>
  <c r="J444" i="3"/>
  <c r="I444" i="3"/>
  <c r="H444" i="3"/>
  <c r="G444" i="3"/>
  <c r="F444" i="3"/>
  <c r="D444" i="3"/>
  <c r="C444" i="3"/>
  <c r="N443" i="3"/>
  <c r="J443" i="3"/>
  <c r="I443" i="3"/>
  <c r="H443" i="3"/>
  <c r="G443" i="3"/>
  <c r="L443" i="3" s="1"/>
  <c r="F443" i="3"/>
  <c r="D443" i="3"/>
  <c r="C443" i="3"/>
  <c r="N442" i="3"/>
  <c r="J442" i="3"/>
  <c r="I442" i="3"/>
  <c r="H442" i="3"/>
  <c r="G442" i="3"/>
  <c r="L442" i="3" s="1"/>
  <c r="F442" i="3"/>
  <c r="D442" i="3"/>
  <c r="C442" i="3"/>
  <c r="N441" i="3"/>
  <c r="J441" i="3"/>
  <c r="I441" i="3"/>
  <c r="H441" i="3"/>
  <c r="G441" i="3"/>
  <c r="L441" i="3" s="1"/>
  <c r="F441" i="3"/>
  <c r="D441" i="3"/>
  <c r="C441" i="3"/>
  <c r="N440" i="3"/>
  <c r="J440" i="3"/>
  <c r="I440" i="3"/>
  <c r="H440" i="3"/>
  <c r="G440" i="3"/>
  <c r="L440" i="3" s="1"/>
  <c r="F440" i="3"/>
  <c r="D440" i="3"/>
  <c r="C440" i="3"/>
  <c r="N439" i="3"/>
  <c r="J439" i="3"/>
  <c r="I439" i="3"/>
  <c r="H439" i="3"/>
  <c r="G439" i="3"/>
  <c r="K439" i="3" s="1"/>
  <c r="F439" i="3"/>
  <c r="D439" i="3"/>
  <c r="C439" i="3"/>
  <c r="N438" i="3"/>
  <c r="J438" i="3"/>
  <c r="I438" i="3"/>
  <c r="H438" i="3"/>
  <c r="G438" i="3"/>
  <c r="L438" i="3" s="1"/>
  <c r="F438" i="3"/>
  <c r="E438" i="3"/>
  <c r="D438" i="3"/>
  <c r="C438" i="3"/>
  <c r="N437" i="3"/>
  <c r="J437" i="3"/>
  <c r="I437" i="3"/>
  <c r="H437" i="3"/>
  <c r="G437" i="3"/>
  <c r="K437" i="3" s="1"/>
  <c r="F437" i="3"/>
  <c r="D437" i="3"/>
  <c r="C437" i="3"/>
  <c r="N436" i="3"/>
  <c r="J436" i="3"/>
  <c r="I436" i="3"/>
  <c r="H436" i="3"/>
  <c r="G436" i="3"/>
  <c r="K436" i="3" s="1"/>
  <c r="F436" i="3"/>
  <c r="D436" i="3"/>
  <c r="C436" i="3"/>
  <c r="N435" i="3"/>
  <c r="J435" i="3"/>
  <c r="I435" i="3"/>
  <c r="H435" i="3"/>
  <c r="G435" i="3"/>
  <c r="F435" i="3"/>
  <c r="D435" i="3"/>
  <c r="C435" i="3"/>
  <c r="N434" i="3"/>
  <c r="J434" i="3"/>
  <c r="I434" i="3"/>
  <c r="H434" i="3"/>
  <c r="G434" i="3"/>
  <c r="K434" i="3" s="1"/>
  <c r="F434" i="3"/>
  <c r="D434" i="3"/>
  <c r="C434" i="3"/>
  <c r="N433" i="3"/>
  <c r="J433" i="3"/>
  <c r="I433" i="3"/>
  <c r="H433" i="3"/>
  <c r="G433" i="3"/>
  <c r="K433" i="3" s="1"/>
  <c r="F433" i="3"/>
  <c r="D433" i="3"/>
  <c r="C433" i="3"/>
  <c r="N432" i="3"/>
  <c r="J432" i="3"/>
  <c r="I432" i="3"/>
  <c r="H432" i="3"/>
  <c r="G432" i="3"/>
  <c r="F432" i="3"/>
  <c r="D432" i="3"/>
  <c r="C432" i="3"/>
  <c r="N431" i="3"/>
  <c r="J431" i="3"/>
  <c r="I431" i="3"/>
  <c r="H431" i="3"/>
  <c r="G431" i="3"/>
  <c r="L431" i="3" s="1"/>
  <c r="F431" i="3"/>
  <c r="D431" i="3"/>
  <c r="C431" i="3"/>
  <c r="N430" i="3"/>
  <c r="J430" i="3"/>
  <c r="I430" i="3"/>
  <c r="H430" i="3"/>
  <c r="G430" i="3"/>
  <c r="L430" i="3" s="1"/>
  <c r="F430" i="3"/>
  <c r="D430" i="3"/>
  <c r="C430" i="3"/>
  <c r="N429" i="3"/>
  <c r="J429" i="3"/>
  <c r="I429" i="3"/>
  <c r="H429" i="3"/>
  <c r="G429" i="3"/>
  <c r="K429" i="3" s="1"/>
  <c r="F429" i="3"/>
  <c r="D429" i="3"/>
  <c r="C429" i="3"/>
  <c r="N428" i="3"/>
  <c r="J428" i="3"/>
  <c r="I428" i="3"/>
  <c r="H428" i="3"/>
  <c r="G428" i="3"/>
  <c r="F428" i="3"/>
  <c r="D428" i="3"/>
  <c r="C428" i="3"/>
  <c r="N427" i="3"/>
  <c r="J427" i="3"/>
  <c r="I427" i="3"/>
  <c r="H427" i="3"/>
  <c r="G427" i="3"/>
  <c r="K427" i="3" s="1"/>
  <c r="F427" i="3"/>
  <c r="D427" i="3"/>
  <c r="C427" i="3"/>
  <c r="N426" i="3"/>
  <c r="J426" i="3"/>
  <c r="I426" i="3"/>
  <c r="H426" i="3"/>
  <c r="G426" i="3"/>
  <c r="K426" i="3" s="1"/>
  <c r="F426" i="3"/>
  <c r="D426" i="3"/>
  <c r="C426" i="3"/>
  <c r="N425" i="3"/>
  <c r="J425" i="3"/>
  <c r="I425" i="3"/>
  <c r="H425" i="3"/>
  <c r="G425" i="3"/>
  <c r="K425" i="3" s="1"/>
  <c r="F425" i="3"/>
  <c r="D425" i="3"/>
  <c r="C425" i="3"/>
  <c r="N424" i="3"/>
  <c r="J424" i="3"/>
  <c r="I424" i="3"/>
  <c r="H424" i="3"/>
  <c r="G424" i="3"/>
  <c r="K424" i="3" s="1"/>
  <c r="F424" i="3"/>
  <c r="D424" i="3"/>
  <c r="C424" i="3"/>
  <c r="N423" i="3"/>
  <c r="J423" i="3"/>
  <c r="I423" i="3"/>
  <c r="H423" i="3"/>
  <c r="G423" i="3"/>
  <c r="F423" i="3"/>
  <c r="D423" i="3"/>
  <c r="C423" i="3"/>
  <c r="N422" i="3"/>
  <c r="J422" i="3"/>
  <c r="I422" i="3"/>
  <c r="H422" i="3"/>
  <c r="G422" i="3"/>
  <c r="K422" i="3" s="1"/>
  <c r="F422" i="3"/>
  <c r="D422" i="3"/>
  <c r="C422" i="3"/>
  <c r="N421" i="3"/>
  <c r="J421" i="3"/>
  <c r="I421" i="3"/>
  <c r="H421" i="3"/>
  <c r="G421" i="3"/>
  <c r="K421" i="3" s="1"/>
  <c r="F421" i="3"/>
  <c r="D421" i="3"/>
  <c r="C421" i="3"/>
  <c r="N420" i="3"/>
  <c r="J420" i="3"/>
  <c r="I420" i="3"/>
  <c r="H420" i="3"/>
  <c r="G420" i="3"/>
  <c r="F420" i="3"/>
  <c r="D420" i="3"/>
  <c r="C420" i="3"/>
  <c r="N419" i="3"/>
  <c r="J419" i="3"/>
  <c r="I419" i="3"/>
  <c r="H419" i="3"/>
  <c r="G419" i="3"/>
  <c r="K419" i="3" s="1"/>
  <c r="F419" i="3"/>
  <c r="D419" i="3"/>
  <c r="E428" i="3"/>
  <c r="C419" i="3"/>
  <c r="N418" i="3"/>
  <c r="J418" i="3"/>
  <c r="I418" i="3"/>
  <c r="H418" i="3"/>
  <c r="G418" i="3"/>
  <c r="L418" i="3" s="1"/>
  <c r="F418" i="3"/>
  <c r="D418" i="3"/>
  <c r="C418" i="3"/>
  <c r="N417" i="3"/>
  <c r="J417" i="3"/>
  <c r="I417" i="3"/>
  <c r="H417" i="3"/>
  <c r="G417" i="3"/>
  <c r="K417" i="3" s="1"/>
  <c r="F417" i="3"/>
  <c r="D417" i="3"/>
  <c r="C417" i="3"/>
  <c r="N416" i="3"/>
  <c r="J416" i="3"/>
  <c r="I416" i="3"/>
  <c r="H416" i="3"/>
  <c r="G416" i="3"/>
  <c r="F416" i="3"/>
  <c r="D416" i="3"/>
  <c r="C416" i="3"/>
  <c r="N415" i="3"/>
  <c r="J415" i="3"/>
  <c r="I415" i="3"/>
  <c r="H415" i="3"/>
  <c r="G415" i="3"/>
  <c r="L415" i="3" s="1"/>
  <c r="F415" i="3"/>
  <c r="D415" i="3"/>
  <c r="C415" i="3"/>
  <c r="N414" i="3"/>
  <c r="J414" i="3"/>
  <c r="I414" i="3"/>
  <c r="H414" i="3"/>
  <c r="G414" i="3"/>
  <c r="K414" i="3" s="1"/>
  <c r="F414" i="3"/>
  <c r="D414" i="3"/>
  <c r="C414" i="3"/>
  <c r="N413" i="3"/>
  <c r="J413" i="3"/>
  <c r="I413" i="3"/>
  <c r="H413" i="3"/>
  <c r="G413" i="3"/>
  <c r="F413" i="3"/>
  <c r="D413" i="3"/>
  <c r="C413" i="3"/>
  <c r="N412" i="3"/>
  <c r="J412" i="3"/>
  <c r="I412" i="3"/>
  <c r="H412" i="3"/>
  <c r="G412" i="3"/>
  <c r="L412" i="3" s="1"/>
  <c r="F412" i="3"/>
  <c r="D412" i="3"/>
  <c r="C412" i="3"/>
  <c r="N411" i="3"/>
  <c r="J411" i="3"/>
  <c r="I411" i="3"/>
  <c r="H411" i="3"/>
  <c r="G411" i="3"/>
  <c r="K411" i="3" s="1"/>
  <c r="F411" i="3"/>
  <c r="D411" i="3"/>
  <c r="C411" i="3"/>
  <c r="N410" i="3"/>
  <c r="J410" i="3"/>
  <c r="I410" i="3"/>
  <c r="H410" i="3"/>
  <c r="G410" i="3"/>
  <c r="F410" i="3"/>
  <c r="D410" i="3"/>
  <c r="C410" i="3"/>
  <c r="N409" i="3"/>
  <c r="J409" i="3"/>
  <c r="I409" i="3"/>
  <c r="H409" i="3"/>
  <c r="G409" i="3"/>
  <c r="F409" i="3"/>
  <c r="D409" i="3"/>
  <c r="C409" i="3"/>
  <c r="N408" i="3"/>
  <c r="J408" i="3"/>
  <c r="I408" i="3"/>
  <c r="H408" i="3"/>
  <c r="G408" i="3"/>
  <c r="K408" i="3" s="1"/>
  <c r="F408" i="3"/>
  <c r="D408" i="3"/>
  <c r="C408" i="3"/>
  <c r="N407" i="3"/>
  <c r="J407" i="3"/>
  <c r="I407" i="3"/>
  <c r="H407" i="3"/>
  <c r="G407" i="3"/>
  <c r="K407" i="3" s="1"/>
  <c r="F407" i="3"/>
  <c r="D407" i="3"/>
  <c r="C407" i="3"/>
  <c r="N406" i="3"/>
  <c r="J406" i="3"/>
  <c r="I406" i="3"/>
  <c r="H406" i="3"/>
  <c r="G406" i="3"/>
  <c r="K406" i="3" s="1"/>
  <c r="F406" i="3"/>
  <c r="D406" i="3"/>
  <c r="C406" i="3"/>
  <c r="N405" i="3"/>
  <c r="J405" i="3"/>
  <c r="I405" i="3"/>
  <c r="H405" i="3"/>
  <c r="G405" i="3"/>
  <c r="F405" i="3"/>
  <c r="D405" i="3"/>
  <c r="C405" i="3"/>
  <c r="N404" i="3"/>
  <c r="J404" i="3"/>
  <c r="I404" i="3"/>
  <c r="H404" i="3"/>
  <c r="G404" i="3"/>
  <c r="K404" i="3" s="1"/>
  <c r="F404" i="3"/>
  <c r="D404" i="3"/>
  <c r="C404" i="3"/>
  <c r="N403" i="3"/>
  <c r="J403" i="3"/>
  <c r="I403" i="3"/>
  <c r="H403" i="3"/>
  <c r="G403" i="3"/>
  <c r="F403" i="3"/>
  <c r="D403" i="3"/>
  <c r="C403" i="3"/>
  <c r="N402" i="3"/>
  <c r="J402" i="3"/>
  <c r="I402" i="3"/>
  <c r="H402" i="3"/>
  <c r="G402" i="3"/>
  <c r="L402" i="3" s="1"/>
  <c r="F402" i="3"/>
  <c r="D402" i="3"/>
  <c r="C402" i="3"/>
  <c r="N401" i="3"/>
  <c r="J401" i="3"/>
  <c r="I401" i="3"/>
  <c r="H401" i="3"/>
  <c r="G401" i="3"/>
  <c r="K401" i="3" s="1"/>
  <c r="F401" i="3"/>
  <c r="D401" i="3"/>
  <c r="C401" i="3"/>
  <c r="N400" i="3"/>
  <c r="J400" i="3"/>
  <c r="I400" i="3"/>
  <c r="H400" i="3"/>
  <c r="G400" i="3"/>
  <c r="L400" i="3" s="1"/>
  <c r="F400" i="3"/>
  <c r="D400" i="3"/>
  <c r="C400" i="3"/>
  <c r="N399" i="3"/>
  <c r="J399" i="3"/>
  <c r="I399" i="3"/>
  <c r="H399" i="3"/>
  <c r="G399" i="3"/>
  <c r="F399" i="3"/>
  <c r="D399" i="3"/>
  <c r="E408" i="3"/>
  <c r="C399" i="3"/>
  <c r="N398" i="3"/>
  <c r="J398" i="3"/>
  <c r="I398" i="3"/>
  <c r="H398" i="3"/>
  <c r="G398" i="3"/>
  <c r="F398" i="3"/>
  <c r="D398" i="3"/>
  <c r="C398" i="3"/>
  <c r="N397" i="3"/>
  <c r="J397" i="3"/>
  <c r="I397" i="3"/>
  <c r="H397" i="3"/>
  <c r="G397" i="3"/>
  <c r="K397" i="3" s="1"/>
  <c r="F397" i="3"/>
  <c r="D397" i="3"/>
  <c r="C397" i="3"/>
  <c r="N396" i="3"/>
  <c r="J396" i="3"/>
  <c r="I396" i="3"/>
  <c r="H396" i="3"/>
  <c r="G396" i="3"/>
  <c r="K396" i="3" s="1"/>
  <c r="F396" i="3"/>
  <c r="D396" i="3"/>
  <c r="C396" i="3"/>
  <c r="N395" i="3"/>
  <c r="J395" i="3"/>
  <c r="I395" i="3"/>
  <c r="H395" i="3"/>
  <c r="G395" i="3"/>
  <c r="K395" i="3" s="1"/>
  <c r="F395" i="3"/>
  <c r="D395" i="3"/>
  <c r="C395" i="3"/>
  <c r="N394" i="3"/>
  <c r="J394" i="3"/>
  <c r="I394" i="3"/>
  <c r="H394" i="3"/>
  <c r="G394" i="3"/>
  <c r="F394" i="3"/>
  <c r="D394" i="3"/>
  <c r="C394" i="3"/>
  <c r="N393" i="3"/>
  <c r="J393" i="3"/>
  <c r="I393" i="3"/>
  <c r="H393" i="3"/>
  <c r="G393" i="3"/>
  <c r="K393" i="3" s="1"/>
  <c r="F393" i="3"/>
  <c r="D393" i="3"/>
  <c r="C393" i="3"/>
  <c r="N392" i="3"/>
  <c r="J392" i="3"/>
  <c r="I392" i="3"/>
  <c r="H392" i="3"/>
  <c r="G392" i="3"/>
  <c r="F392" i="3"/>
  <c r="D392" i="3"/>
  <c r="C392" i="3"/>
  <c r="N391" i="3"/>
  <c r="J391" i="3"/>
  <c r="I391" i="3"/>
  <c r="H391" i="3"/>
  <c r="G391" i="3"/>
  <c r="K391" i="3" s="1"/>
  <c r="F391" i="3"/>
  <c r="D391" i="3"/>
  <c r="C391" i="3"/>
  <c r="N390" i="3"/>
  <c r="J390" i="3"/>
  <c r="I390" i="3"/>
  <c r="H390" i="3"/>
  <c r="G390" i="3"/>
  <c r="L390" i="3" s="1"/>
  <c r="F390" i="3"/>
  <c r="D390" i="3"/>
  <c r="E398" i="3" s="1"/>
  <c r="C390" i="3"/>
  <c r="N389" i="3"/>
  <c r="J389" i="3"/>
  <c r="I389" i="3"/>
  <c r="H389" i="3"/>
  <c r="G389" i="3"/>
  <c r="F389" i="3"/>
  <c r="D389" i="3"/>
  <c r="C389" i="3"/>
  <c r="N388" i="3"/>
  <c r="J388" i="3"/>
  <c r="I388" i="3"/>
  <c r="H388" i="3"/>
  <c r="G388" i="3"/>
  <c r="L388" i="3" s="1"/>
  <c r="F388" i="3"/>
  <c r="D388" i="3"/>
  <c r="C388" i="3"/>
  <c r="N387" i="3"/>
  <c r="J387" i="3"/>
  <c r="I387" i="3"/>
  <c r="H387" i="3"/>
  <c r="G387" i="3"/>
  <c r="F387" i="3"/>
  <c r="D387" i="3"/>
  <c r="C387" i="3"/>
  <c r="N386" i="3"/>
  <c r="J386" i="3"/>
  <c r="I386" i="3"/>
  <c r="H386" i="3"/>
  <c r="G386" i="3"/>
  <c r="L386" i="3" s="1"/>
  <c r="F386" i="3"/>
  <c r="D386" i="3"/>
  <c r="C386" i="3"/>
  <c r="N385" i="3"/>
  <c r="J385" i="3"/>
  <c r="I385" i="3"/>
  <c r="H385" i="3"/>
  <c r="G385" i="3"/>
  <c r="K385" i="3" s="1"/>
  <c r="F385" i="3"/>
  <c r="D385" i="3"/>
  <c r="C385" i="3"/>
  <c r="N384" i="3"/>
  <c r="J384" i="3"/>
  <c r="I384" i="3"/>
  <c r="H384" i="3"/>
  <c r="G384" i="3"/>
  <c r="L384" i="3" s="1"/>
  <c r="F384" i="3"/>
  <c r="D384" i="3"/>
  <c r="C384" i="3"/>
  <c r="N383" i="3"/>
  <c r="J383" i="3"/>
  <c r="I383" i="3"/>
  <c r="H383" i="3"/>
  <c r="G383" i="3"/>
  <c r="K383" i="3" s="1"/>
  <c r="F383" i="3"/>
  <c r="D383" i="3"/>
  <c r="C383" i="3"/>
  <c r="N382" i="3"/>
  <c r="J382" i="3"/>
  <c r="I382" i="3"/>
  <c r="H382" i="3"/>
  <c r="G382" i="3"/>
  <c r="F382" i="3"/>
  <c r="D382" i="3"/>
  <c r="C382" i="3"/>
  <c r="N381" i="3"/>
  <c r="J381" i="3"/>
  <c r="I381" i="3"/>
  <c r="H381" i="3"/>
  <c r="G381" i="3"/>
  <c r="K381" i="3" s="1"/>
  <c r="F381" i="3"/>
  <c r="D381" i="3"/>
  <c r="C381" i="3"/>
  <c r="N380" i="3"/>
  <c r="J380" i="3"/>
  <c r="I380" i="3"/>
  <c r="H380" i="3"/>
  <c r="G380" i="3"/>
  <c r="F380" i="3"/>
  <c r="D380" i="3"/>
  <c r="E388" i="3" s="1"/>
  <c r="C380" i="3"/>
  <c r="N379" i="3"/>
  <c r="J379" i="3"/>
  <c r="I379" i="3"/>
  <c r="H379" i="3"/>
  <c r="G379" i="3"/>
  <c r="K379" i="3" s="1"/>
  <c r="F379" i="3"/>
  <c r="D379" i="3"/>
  <c r="C379" i="3"/>
  <c r="N378" i="3"/>
  <c r="J378" i="3"/>
  <c r="I378" i="3"/>
  <c r="H378" i="3"/>
  <c r="G378" i="3"/>
  <c r="L378" i="3" s="1"/>
  <c r="F378" i="3"/>
  <c r="D378" i="3"/>
  <c r="C378" i="3"/>
  <c r="N377" i="3"/>
  <c r="J377" i="3"/>
  <c r="I377" i="3"/>
  <c r="H377" i="3"/>
  <c r="G377" i="3"/>
  <c r="L377" i="3" s="1"/>
  <c r="F377" i="3"/>
  <c r="D377" i="3"/>
  <c r="C377" i="3"/>
  <c r="N376" i="3"/>
  <c r="J376" i="3"/>
  <c r="I376" i="3"/>
  <c r="H376" i="3"/>
  <c r="G376" i="3"/>
  <c r="L376" i="3" s="1"/>
  <c r="F376" i="3"/>
  <c r="D376" i="3"/>
  <c r="C376" i="3"/>
  <c r="D375" i="3"/>
  <c r="D374" i="3"/>
  <c r="D373" i="3"/>
  <c r="D372" i="3"/>
  <c r="D371" i="3"/>
  <c r="D370" i="3"/>
  <c r="D369" i="3"/>
  <c r="E378" i="3" s="1"/>
  <c r="D368" i="3"/>
  <c r="D367" i="3"/>
  <c r="D366" i="3"/>
  <c r="D365" i="3"/>
  <c r="D364" i="3"/>
  <c r="D363" i="3"/>
  <c r="D362" i="3"/>
  <c r="D361" i="3"/>
  <c r="D360" i="3"/>
  <c r="D359" i="3"/>
  <c r="D358" i="3"/>
  <c r="D357" i="3"/>
  <c r="D356" i="3"/>
  <c r="D355" i="3"/>
  <c r="D354" i="3"/>
  <c r="D353" i="3"/>
  <c r="D352" i="3"/>
  <c r="D351" i="3"/>
  <c r="D350" i="3"/>
  <c r="D349" i="3"/>
  <c r="E358" i="3" s="1"/>
  <c r="D348" i="3"/>
  <c r="D347" i="3"/>
  <c r="D346" i="3"/>
  <c r="D345" i="3"/>
  <c r="D344" i="3"/>
  <c r="D343" i="3"/>
  <c r="D342" i="3"/>
  <c r="D341" i="3"/>
  <c r="D340" i="3"/>
  <c r="D339" i="3"/>
  <c r="E348" i="3" s="1"/>
  <c r="D338" i="3"/>
  <c r="D337" i="3"/>
  <c r="D336" i="3"/>
  <c r="D335" i="3"/>
  <c r="D334" i="3"/>
  <c r="D333" i="3"/>
  <c r="D332" i="3"/>
  <c r="D331" i="3"/>
  <c r="D330" i="3"/>
  <c r="D329" i="3"/>
  <c r="E338" i="3" s="1"/>
  <c r="D328" i="3"/>
  <c r="D327" i="3"/>
  <c r="D326" i="3"/>
  <c r="D325" i="3"/>
  <c r="D324" i="3"/>
  <c r="D323" i="3"/>
  <c r="D322" i="3"/>
  <c r="D321" i="3"/>
  <c r="D320" i="3"/>
  <c r="D319" i="3"/>
  <c r="E328" i="3" s="1"/>
  <c r="D318" i="3"/>
  <c r="D317" i="3"/>
  <c r="D316" i="3"/>
  <c r="D315" i="3"/>
  <c r="D314" i="3"/>
  <c r="D313" i="3"/>
  <c r="D312" i="3"/>
  <c r="D311" i="3"/>
  <c r="D310" i="3"/>
  <c r="D309" i="3"/>
  <c r="E318" i="3" s="1"/>
  <c r="D308" i="3"/>
  <c r="D307" i="3"/>
  <c r="D306" i="3"/>
  <c r="D305" i="3"/>
  <c r="D304" i="3"/>
  <c r="D303" i="3"/>
  <c r="D302" i="3"/>
  <c r="D301" i="3"/>
  <c r="D300" i="3"/>
  <c r="D299" i="3"/>
  <c r="E308" i="3" s="1"/>
  <c r="D298" i="3"/>
  <c r="D296" i="3"/>
  <c r="D295" i="3"/>
  <c r="D294" i="3"/>
  <c r="D293" i="3"/>
  <c r="D292" i="3"/>
  <c r="D291" i="3"/>
  <c r="D290" i="3"/>
  <c r="D289" i="3"/>
  <c r="E298" i="3" s="1"/>
  <c r="D288" i="3"/>
  <c r="E288" i="3" s="1"/>
  <c r="D287" i="3"/>
  <c r="D286" i="3"/>
  <c r="D285" i="3"/>
  <c r="D284" i="3"/>
  <c r="D283" i="3"/>
  <c r="D282" i="3"/>
  <c r="D281" i="3"/>
  <c r="D280" i="3"/>
  <c r="D279" i="3"/>
  <c r="D278" i="3"/>
  <c r="D277" i="3"/>
  <c r="D276" i="3"/>
  <c r="D275" i="3"/>
  <c r="D274" i="3"/>
  <c r="D273" i="3"/>
  <c r="D272" i="3"/>
  <c r="D271" i="3"/>
  <c r="D270" i="3"/>
  <c r="D269" i="3"/>
  <c r="E278" i="3" s="1"/>
  <c r="D268" i="3"/>
  <c r="D267" i="3"/>
  <c r="D266" i="3"/>
  <c r="D265" i="3"/>
  <c r="D264" i="3"/>
  <c r="D263" i="3"/>
  <c r="D262" i="3"/>
  <c r="D261" i="3"/>
  <c r="D260" i="3"/>
  <c r="D259" i="3"/>
  <c r="E268" i="3" s="1"/>
  <c r="D258" i="3"/>
  <c r="D257" i="3"/>
  <c r="D256" i="3"/>
  <c r="D255" i="3"/>
  <c r="D254" i="3"/>
  <c r="D253" i="3"/>
  <c r="D252" i="3"/>
  <c r="D251" i="3"/>
  <c r="D250" i="3"/>
  <c r="D249" i="3"/>
  <c r="E258" i="3" s="1"/>
  <c r="D248" i="3"/>
  <c r="D247" i="3"/>
  <c r="D246" i="3"/>
  <c r="D245" i="3"/>
  <c r="D244" i="3"/>
  <c r="D243" i="3"/>
  <c r="D242" i="3"/>
  <c r="D241" i="3"/>
  <c r="D240" i="3"/>
  <c r="D239" i="3"/>
  <c r="E248" i="3" s="1"/>
  <c r="D238" i="3"/>
  <c r="D237" i="3"/>
  <c r="D236" i="3"/>
  <c r="D235" i="3"/>
  <c r="D234" i="3"/>
  <c r="D233" i="3"/>
  <c r="D232" i="3"/>
  <c r="D231" i="3"/>
  <c r="D230" i="3"/>
  <c r="D229" i="3"/>
  <c r="E238" i="3" s="1"/>
  <c r="D228" i="3"/>
  <c r="E228" i="3" s="1"/>
  <c r="D227" i="3"/>
  <c r="D226" i="3"/>
  <c r="D225" i="3"/>
  <c r="D224" i="3"/>
  <c r="D223" i="3"/>
  <c r="D222" i="3"/>
  <c r="D221" i="3"/>
  <c r="D220" i="3"/>
  <c r="D219" i="3"/>
  <c r="D218" i="3"/>
  <c r="D217" i="3"/>
  <c r="D216" i="3"/>
  <c r="D215" i="3"/>
  <c r="D214" i="3"/>
  <c r="D213" i="3"/>
  <c r="D212" i="3"/>
  <c r="D211" i="3"/>
  <c r="D210" i="3"/>
  <c r="D209" i="3"/>
  <c r="E218" i="3" s="1"/>
  <c r="D208" i="3"/>
  <c r="E208" i="3" s="1"/>
  <c r="D207" i="3"/>
  <c r="D206" i="3"/>
  <c r="D205" i="3"/>
  <c r="D204" i="3"/>
  <c r="D203" i="3"/>
  <c r="D202" i="3"/>
  <c r="D201" i="3"/>
  <c r="D200" i="3"/>
  <c r="D199" i="3"/>
  <c r="D198" i="3"/>
  <c r="D197" i="3"/>
  <c r="D196" i="3"/>
  <c r="D195" i="3"/>
  <c r="D194" i="3"/>
  <c r="D193" i="3"/>
  <c r="D192" i="3"/>
  <c r="D191" i="3"/>
  <c r="D190" i="3"/>
  <c r="D189" i="3"/>
  <c r="E198" i="3" s="1"/>
  <c r="D188" i="3"/>
  <c r="D187" i="3"/>
  <c r="D186" i="3"/>
  <c r="D185" i="3"/>
  <c r="D184" i="3"/>
  <c r="D183" i="3"/>
  <c r="D182" i="3"/>
  <c r="D181" i="3"/>
  <c r="D180" i="3"/>
  <c r="D179" i="3"/>
  <c r="E188" i="3" s="1"/>
  <c r="D178" i="3"/>
  <c r="D177" i="3"/>
  <c r="D176" i="3"/>
  <c r="D175" i="3"/>
  <c r="D174" i="3"/>
  <c r="D173" i="3"/>
  <c r="D172" i="3"/>
  <c r="D171" i="3"/>
  <c r="D170" i="3"/>
  <c r="D169" i="3"/>
  <c r="D168" i="3"/>
  <c r="D167" i="3"/>
  <c r="D166" i="3"/>
  <c r="D165" i="3"/>
  <c r="D164" i="3"/>
  <c r="D163" i="3"/>
  <c r="E168" i="3" s="1"/>
  <c r="D162" i="3"/>
  <c r="D161" i="3"/>
  <c r="D160" i="3"/>
  <c r="D159" i="3"/>
  <c r="D158" i="3"/>
  <c r="D157" i="3"/>
  <c r="D156" i="3"/>
  <c r="D155" i="3"/>
  <c r="D154" i="3"/>
  <c r="D153" i="3"/>
  <c r="D152" i="3"/>
  <c r="D151" i="3"/>
  <c r="D150" i="3"/>
  <c r="D149" i="3"/>
  <c r="D148" i="3"/>
  <c r="D147" i="3"/>
  <c r="D146" i="3"/>
  <c r="D145" i="3"/>
  <c r="D144" i="3"/>
  <c r="D143" i="3"/>
  <c r="E148" i="3" s="1"/>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E58" i="3" s="1"/>
  <c r="D48" i="3"/>
  <c r="D47" i="3"/>
  <c r="D46" i="3"/>
  <c r="D45" i="3"/>
  <c r="D44" i="3"/>
  <c r="D43" i="3"/>
  <c r="D42" i="3"/>
  <c r="D41" i="3"/>
  <c r="D40" i="3"/>
  <c r="D39" i="3"/>
  <c r="D38" i="3"/>
  <c r="F38" i="3" s="1"/>
  <c r="D37" i="3"/>
  <c r="D36" i="3"/>
  <c r="D35" i="3"/>
  <c r="D34" i="3"/>
  <c r="D33" i="3"/>
  <c r="D32" i="3"/>
  <c r="D31" i="3"/>
  <c r="F31" i="3" s="1"/>
  <c r="D30" i="3"/>
  <c r="F30" i="3" s="1"/>
  <c r="D29" i="3"/>
  <c r="F29" i="3" s="1"/>
  <c r="D28" i="3"/>
  <c r="F28" i="3" s="1"/>
  <c r="D27" i="3"/>
  <c r="D26" i="3"/>
  <c r="D25" i="3"/>
  <c r="D24" i="3"/>
  <c r="D23" i="3"/>
  <c r="D22" i="3"/>
  <c r="F22" i="3" s="1"/>
  <c r="D21" i="3"/>
  <c r="F21" i="3" s="1"/>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D20" i="3"/>
  <c r="F20" i="3" s="1"/>
  <c r="A20" i="3"/>
  <c r="D19" i="3"/>
  <c r="B19" i="3"/>
  <c r="C19" i="3" s="1"/>
  <c r="B20" i="3"/>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K17" i="3"/>
  <c r="K16" i="3"/>
  <c r="K15" i="3"/>
  <c r="N14" i="3"/>
  <c r="K14" i="3"/>
  <c r="K13" i="3"/>
  <c r="O12" i="3"/>
  <c r="O11" i="3"/>
  <c r="M3" i="3"/>
  <c r="B37" i="5"/>
  <c r="C36" i="5"/>
  <c r="L34" i="5"/>
  <c r="G35" i="5"/>
  <c r="J35" i="5"/>
  <c r="F36" i="5"/>
  <c r="E368" i="3"/>
  <c r="K478" i="3"/>
  <c r="K473" i="3"/>
  <c r="E418" i="3"/>
  <c r="L35" i="5"/>
  <c r="F37" i="5"/>
  <c r="J36" i="5"/>
  <c r="G36" i="5"/>
  <c r="B38" i="5"/>
  <c r="C37" i="5"/>
  <c r="B39" i="5"/>
  <c r="C38" i="5"/>
  <c r="L36" i="5"/>
  <c r="G37" i="5"/>
  <c r="F38" i="5"/>
  <c r="J37" i="5"/>
  <c r="F39" i="5"/>
  <c r="J38" i="5"/>
  <c r="G38" i="5"/>
  <c r="L37" i="5"/>
  <c r="B40" i="5"/>
  <c r="C39" i="5"/>
  <c r="G39" i="5"/>
  <c r="F40" i="5"/>
  <c r="J39" i="5"/>
  <c r="B41" i="5"/>
  <c r="C40" i="5"/>
  <c r="L38" i="5"/>
  <c r="C24" i="3"/>
  <c r="F23" i="3"/>
  <c r="J23" i="3" s="1"/>
  <c r="B42" i="5"/>
  <c r="C41" i="5"/>
  <c r="L39" i="5"/>
  <c r="F41" i="5"/>
  <c r="J40" i="5"/>
  <c r="G40" i="5"/>
  <c r="C25" i="3"/>
  <c r="G23" i="3"/>
  <c r="F24" i="3"/>
  <c r="J24" i="3" s="1"/>
  <c r="L40" i="5"/>
  <c r="J41" i="5"/>
  <c r="F42" i="5"/>
  <c r="G41" i="5"/>
  <c r="B43" i="5"/>
  <c r="C42" i="5"/>
  <c r="C26" i="3"/>
  <c r="F25" i="3"/>
  <c r="J25" i="3" s="1"/>
  <c r="H24" i="3"/>
  <c r="I24" i="3"/>
  <c r="B44" i="5"/>
  <c r="C43" i="5"/>
  <c r="F43" i="5"/>
  <c r="J42" i="5"/>
  <c r="G42" i="5"/>
  <c r="L41" i="5"/>
  <c r="F26" i="3"/>
  <c r="G43" i="5"/>
  <c r="F44" i="5"/>
  <c r="J43" i="5"/>
  <c r="L42" i="5"/>
  <c r="B45" i="5"/>
  <c r="C44" i="5"/>
  <c r="C28" i="3"/>
  <c r="J26" i="3"/>
  <c r="G26" i="3"/>
  <c r="F27" i="3"/>
  <c r="J27" i="3" s="1"/>
  <c r="H26" i="3"/>
  <c r="I26" i="3"/>
  <c r="B46" i="5"/>
  <c r="C45" i="5"/>
  <c r="J44" i="5"/>
  <c r="F45" i="5"/>
  <c r="G44" i="5"/>
  <c r="L43" i="5"/>
  <c r="C29" i="3"/>
  <c r="I27" i="3"/>
  <c r="F46" i="5"/>
  <c r="G45" i="5"/>
  <c r="J45" i="5"/>
  <c r="L44" i="5"/>
  <c r="B47" i="5"/>
  <c r="C46" i="5"/>
  <c r="C30" i="3"/>
  <c r="B48" i="5"/>
  <c r="C47" i="5"/>
  <c r="L45" i="5"/>
  <c r="G46" i="5"/>
  <c r="F47" i="5"/>
  <c r="J46" i="5"/>
  <c r="C31" i="3"/>
  <c r="L46" i="5"/>
  <c r="F48" i="5"/>
  <c r="J47" i="5"/>
  <c r="G47" i="5"/>
  <c r="B49" i="5"/>
  <c r="C48" i="5"/>
  <c r="C32" i="3"/>
  <c r="L47" i="5"/>
  <c r="B50" i="5"/>
  <c r="C49" i="5"/>
  <c r="F49" i="5"/>
  <c r="G48" i="5"/>
  <c r="J48" i="5"/>
  <c r="C33" i="3"/>
  <c r="F32" i="3"/>
  <c r="G32" i="3" s="1"/>
  <c r="L32" i="3" s="1"/>
  <c r="L48" i="5"/>
  <c r="G49" i="5"/>
  <c r="J49" i="5"/>
  <c r="F50" i="5"/>
  <c r="B51" i="5"/>
  <c r="C50" i="5"/>
  <c r="C34" i="3"/>
  <c r="F33" i="3"/>
  <c r="J33" i="3" s="1"/>
  <c r="J50" i="5"/>
  <c r="F51" i="5"/>
  <c r="G50" i="5"/>
  <c r="L49" i="5"/>
  <c r="B52" i="5"/>
  <c r="C51" i="5"/>
  <c r="C35" i="3"/>
  <c r="F34" i="3"/>
  <c r="G34" i="3" s="1"/>
  <c r="B53" i="5"/>
  <c r="C52" i="5"/>
  <c r="L50" i="5"/>
  <c r="G51" i="5"/>
  <c r="F52" i="5"/>
  <c r="J51" i="5"/>
  <c r="C36" i="3"/>
  <c r="F35" i="3"/>
  <c r="H35" i="3" s="1"/>
  <c r="G52" i="5"/>
  <c r="J52" i="5"/>
  <c r="F53" i="5"/>
  <c r="L51" i="5"/>
  <c r="B54" i="5"/>
  <c r="C53" i="5"/>
  <c r="C37" i="3"/>
  <c r="J35" i="3"/>
  <c r="F36" i="3"/>
  <c r="J36" i="3" s="1"/>
  <c r="B55" i="5"/>
  <c r="C54" i="5"/>
  <c r="G53" i="5"/>
  <c r="J53" i="5"/>
  <c r="F54" i="5"/>
  <c r="L52" i="5"/>
  <c r="C38" i="3"/>
  <c r="G36" i="3"/>
  <c r="K36" i="3" s="1"/>
  <c r="F37" i="3"/>
  <c r="J37" i="3" s="1"/>
  <c r="H36" i="3"/>
  <c r="L53" i="5"/>
  <c r="G54" i="5"/>
  <c r="F55" i="5"/>
  <c r="J54" i="5"/>
  <c r="B56" i="5"/>
  <c r="C55" i="5"/>
  <c r="C39" i="3"/>
  <c r="B57" i="5"/>
  <c r="C56" i="5"/>
  <c r="G55" i="5"/>
  <c r="J55" i="5"/>
  <c r="F56" i="5"/>
  <c r="L54" i="5"/>
  <c r="C40" i="3"/>
  <c r="F39" i="3"/>
  <c r="H39" i="3" s="1"/>
  <c r="G56" i="5"/>
  <c r="F57" i="5"/>
  <c r="J56" i="5"/>
  <c r="L55" i="5"/>
  <c r="B58" i="5"/>
  <c r="C57" i="5"/>
  <c r="C41" i="3"/>
  <c r="J39" i="3"/>
  <c r="F40" i="3"/>
  <c r="B59" i="5"/>
  <c r="C58" i="5"/>
  <c r="G57" i="5"/>
  <c r="F58" i="5"/>
  <c r="J57" i="5"/>
  <c r="L56" i="5"/>
  <c r="C42" i="3"/>
  <c r="J40" i="3"/>
  <c r="F41" i="3"/>
  <c r="G40" i="3"/>
  <c r="H40" i="3"/>
  <c r="I40" i="3"/>
  <c r="L57" i="5"/>
  <c r="F59" i="5"/>
  <c r="J58" i="5"/>
  <c r="G58" i="5"/>
  <c r="B60" i="5"/>
  <c r="C59" i="5"/>
  <c r="C43" i="3"/>
  <c r="J41" i="3"/>
  <c r="F42" i="3"/>
  <c r="H41" i="3"/>
  <c r="I41" i="3"/>
  <c r="B61" i="5"/>
  <c r="C60" i="5"/>
  <c r="F60" i="5"/>
  <c r="J59" i="5"/>
  <c r="G59" i="5"/>
  <c r="L58" i="5"/>
  <c r="C44" i="3"/>
  <c r="F43" i="3"/>
  <c r="G42" i="3"/>
  <c r="J42" i="3"/>
  <c r="I42" i="3"/>
  <c r="H42" i="3"/>
  <c r="L59" i="5"/>
  <c r="F61" i="5"/>
  <c r="J60" i="5"/>
  <c r="G60" i="5"/>
  <c r="I60" i="5"/>
  <c r="H60" i="5"/>
  <c r="B62" i="5"/>
  <c r="C61" i="5"/>
  <c r="C45" i="3"/>
  <c r="J43" i="3"/>
  <c r="F44" i="3"/>
  <c r="G43" i="3"/>
  <c r="H43" i="3"/>
  <c r="I43" i="3"/>
  <c r="B63" i="5"/>
  <c r="C62" i="5"/>
  <c r="L60" i="5"/>
  <c r="K60" i="5"/>
  <c r="F62" i="5"/>
  <c r="J61" i="5"/>
  <c r="I61" i="5"/>
  <c r="G61" i="5"/>
  <c r="H61" i="5"/>
  <c r="C46" i="3"/>
  <c r="J44" i="3"/>
  <c r="I44" i="3"/>
  <c r="F45" i="3"/>
  <c r="H44" i="3"/>
  <c r="K61" i="5"/>
  <c r="L61" i="5"/>
  <c r="F63" i="5"/>
  <c r="J62" i="5"/>
  <c r="G62" i="5"/>
  <c r="I62" i="5"/>
  <c r="H62" i="5"/>
  <c r="B64" i="5"/>
  <c r="C63" i="5"/>
  <c r="C47" i="3"/>
  <c r="J45" i="3"/>
  <c r="G45" i="3"/>
  <c r="I45" i="3"/>
  <c r="F46" i="3"/>
  <c r="H45" i="3"/>
  <c r="L62" i="5"/>
  <c r="K62" i="5"/>
  <c r="F64" i="5"/>
  <c r="J63" i="5"/>
  <c r="I63" i="5"/>
  <c r="G63" i="5"/>
  <c r="H63" i="5"/>
  <c r="B65" i="5"/>
  <c r="C64" i="5"/>
  <c r="C48" i="3"/>
  <c r="F47" i="3"/>
  <c r="G46" i="3"/>
  <c r="L46" i="3" s="1"/>
  <c r="J46" i="3"/>
  <c r="I46" i="3"/>
  <c r="H46" i="3"/>
  <c r="C65" i="5"/>
  <c r="B66" i="5"/>
  <c r="K63" i="5"/>
  <c r="L63" i="5"/>
  <c r="F65" i="5"/>
  <c r="J64" i="5"/>
  <c r="G64" i="5"/>
  <c r="I64" i="5"/>
  <c r="H64" i="5"/>
  <c r="C49" i="3"/>
  <c r="F48" i="3"/>
  <c r="J47" i="3"/>
  <c r="G47" i="3"/>
  <c r="I47" i="3"/>
  <c r="H47" i="3"/>
  <c r="F66" i="5"/>
  <c r="J65" i="5"/>
  <c r="G65" i="5"/>
  <c r="I65" i="5"/>
  <c r="H65" i="5"/>
  <c r="K64" i="5"/>
  <c r="L64" i="5"/>
  <c r="B67" i="5"/>
  <c r="C66" i="5"/>
  <c r="C50" i="3"/>
  <c r="J48" i="3"/>
  <c r="F49" i="3"/>
  <c r="G48" i="3"/>
  <c r="L48" i="3" s="1"/>
  <c r="H48" i="3"/>
  <c r="I48" i="3"/>
  <c r="B68" i="5"/>
  <c r="C67" i="5"/>
  <c r="K65" i="5"/>
  <c r="L65" i="5"/>
  <c r="F67" i="5"/>
  <c r="J66" i="5"/>
  <c r="G66" i="5"/>
  <c r="H66" i="5"/>
  <c r="I66" i="5"/>
  <c r="C51" i="3"/>
  <c r="G49" i="3"/>
  <c r="K49" i="3" s="1"/>
  <c r="J49" i="3"/>
  <c r="I49" i="3"/>
  <c r="F50" i="3"/>
  <c r="H49" i="3"/>
  <c r="L66" i="5"/>
  <c r="K66" i="5"/>
  <c r="F68" i="5"/>
  <c r="J67" i="5"/>
  <c r="G67" i="5"/>
  <c r="I67" i="5"/>
  <c r="H67" i="5"/>
  <c r="B69" i="5"/>
  <c r="C68" i="5"/>
  <c r="C52" i="3"/>
  <c r="J50" i="3"/>
  <c r="G50" i="3"/>
  <c r="F51" i="3"/>
  <c r="I50" i="3"/>
  <c r="H50" i="3"/>
  <c r="B70" i="5"/>
  <c r="C69" i="5"/>
  <c r="K67" i="5"/>
  <c r="L67" i="5"/>
  <c r="F69" i="5"/>
  <c r="J68" i="5"/>
  <c r="G68" i="5"/>
  <c r="I68" i="5"/>
  <c r="H68" i="5"/>
  <c r="C53" i="3"/>
  <c r="F52" i="3"/>
  <c r="G51" i="3"/>
  <c r="L51" i="3" s="1"/>
  <c r="J51" i="3"/>
  <c r="I51" i="3"/>
  <c r="H51" i="3"/>
  <c r="L68" i="5"/>
  <c r="K68" i="5"/>
  <c r="J69" i="5"/>
  <c r="G69" i="5"/>
  <c r="F70" i="5"/>
  <c r="I69" i="5"/>
  <c r="H69" i="5"/>
  <c r="B71" i="5"/>
  <c r="C70" i="5"/>
  <c r="C54" i="3"/>
  <c r="J52" i="3"/>
  <c r="F53" i="3"/>
  <c r="I52" i="3"/>
  <c r="H52" i="3"/>
  <c r="B72" i="5"/>
  <c r="C71" i="5"/>
  <c r="G70" i="5"/>
  <c r="J70" i="5"/>
  <c r="F71" i="5"/>
  <c r="I70" i="5"/>
  <c r="H70" i="5"/>
  <c r="L69" i="5"/>
  <c r="K69" i="5"/>
  <c r="C55" i="3"/>
  <c r="J53" i="3"/>
  <c r="F54" i="3"/>
  <c r="G53" i="3"/>
  <c r="I53" i="3"/>
  <c r="H53" i="3"/>
  <c r="J71" i="5"/>
  <c r="F72" i="5"/>
  <c r="G71" i="5"/>
  <c r="H71" i="5"/>
  <c r="I71" i="5"/>
  <c r="L70" i="5"/>
  <c r="K70" i="5"/>
  <c r="B73" i="5"/>
  <c r="C72" i="5"/>
  <c r="C56" i="3"/>
  <c r="G54" i="3"/>
  <c r="F55" i="3"/>
  <c r="J54" i="3"/>
  <c r="H54" i="3"/>
  <c r="I54" i="3"/>
  <c r="B74" i="5"/>
  <c r="C73" i="5"/>
  <c r="L71" i="5"/>
  <c r="K71" i="5"/>
  <c r="F73" i="5"/>
  <c r="J72" i="5"/>
  <c r="G72" i="5"/>
  <c r="H72" i="5"/>
  <c r="I72" i="5"/>
  <c r="C57" i="3"/>
  <c r="F56" i="3"/>
  <c r="G55" i="3"/>
  <c r="L55" i="3" s="1"/>
  <c r="J55" i="3"/>
  <c r="H55" i="3"/>
  <c r="I55" i="3"/>
  <c r="K72" i="5"/>
  <c r="L72" i="5"/>
  <c r="G73" i="5"/>
  <c r="F74" i="5"/>
  <c r="J73" i="5"/>
  <c r="H73" i="5"/>
  <c r="I73" i="5"/>
  <c r="B75" i="5"/>
  <c r="C74" i="5"/>
  <c r="C58" i="3"/>
  <c r="J56" i="3"/>
  <c r="F57" i="3"/>
  <c r="G56" i="3"/>
  <c r="L56" i="3" s="1"/>
  <c r="I56" i="3"/>
  <c r="H56" i="3"/>
  <c r="B76" i="5"/>
  <c r="C75" i="5"/>
  <c r="K73" i="5"/>
  <c r="L73" i="5"/>
  <c r="G74" i="5"/>
  <c r="F75" i="5"/>
  <c r="J74" i="5"/>
  <c r="H74" i="5"/>
  <c r="I74" i="5"/>
  <c r="C59" i="3"/>
  <c r="F58" i="3"/>
  <c r="J57" i="3"/>
  <c r="I57" i="3"/>
  <c r="H57" i="3"/>
  <c r="F76" i="5"/>
  <c r="J75" i="5"/>
  <c r="G75" i="5"/>
  <c r="H75" i="5"/>
  <c r="I75" i="5"/>
  <c r="L74" i="5"/>
  <c r="K74" i="5"/>
  <c r="B77" i="5"/>
  <c r="C76" i="5"/>
  <c r="C60" i="3"/>
  <c r="J58" i="3"/>
  <c r="F59" i="3"/>
  <c r="I58" i="3"/>
  <c r="H58" i="3"/>
  <c r="B78" i="5"/>
  <c r="C77" i="5"/>
  <c r="L75" i="5"/>
  <c r="K75" i="5"/>
  <c r="F77" i="5"/>
  <c r="J76" i="5"/>
  <c r="G76" i="5"/>
  <c r="H76" i="5"/>
  <c r="I76" i="5"/>
  <c r="C61" i="3"/>
  <c r="G59" i="3"/>
  <c r="F60" i="3"/>
  <c r="J59" i="3"/>
  <c r="I59" i="3"/>
  <c r="H59" i="3"/>
  <c r="L76" i="5"/>
  <c r="K76" i="5"/>
  <c r="F78" i="5"/>
  <c r="G77" i="5"/>
  <c r="J77" i="5"/>
  <c r="I77" i="5"/>
  <c r="H77" i="5"/>
  <c r="B79" i="5"/>
  <c r="C78" i="5"/>
  <c r="C62" i="3"/>
  <c r="F61" i="3"/>
  <c r="J60" i="3"/>
  <c r="G60" i="3"/>
  <c r="H60" i="3"/>
  <c r="I60" i="3"/>
  <c r="B80" i="5"/>
  <c r="C79" i="5"/>
  <c r="L77" i="5"/>
  <c r="K77" i="5"/>
  <c r="F79" i="5"/>
  <c r="G78" i="5"/>
  <c r="I78" i="5"/>
  <c r="J78" i="5"/>
  <c r="H78" i="5"/>
  <c r="C63" i="3"/>
  <c r="J61" i="3"/>
  <c r="F62" i="3"/>
  <c r="G61" i="3"/>
  <c r="L61" i="3" s="1"/>
  <c r="H61" i="3"/>
  <c r="I61" i="3"/>
  <c r="J79" i="5"/>
  <c r="G79" i="5"/>
  <c r="F80" i="5"/>
  <c r="H79" i="5"/>
  <c r="I79" i="5"/>
  <c r="L78" i="5"/>
  <c r="K78" i="5"/>
  <c r="B81" i="5"/>
  <c r="C80" i="5"/>
  <c r="C64" i="3"/>
  <c r="G62" i="3"/>
  <c r="J62" i="3"/>
  <c r="F63" i="3"/>
  <c r="I62" i="3"/>
  <c r="H62" i="3"/>
  <c r="L79" i="5"/>
  <c r="K79" i="5"/>
  <c r="B82" i="5"/>
  <c r="C81" i="5"/>
  <c r="J80" i="5"/>
  <c r="G80" i="5"/>
  <c r="F81" i="5"/>
  <c r="I80" i="5"/>
  <c r="H80" i="5"/>
  <c r="C65" i="3"/>
  <c r="J63" i="3"/>
  <c r="G63" i="3"/>
  <c r="K63" i="3" s="1"/>
  <c r="F64" i="3"/>
  <c r="I63" i="3"/>
  <c r="H63" i="3"/>
  <c r="F82" i="5"/>
  <c r="G81" i="5"/>
  <c r="J81" i="5"/>
  <c r="I81" i="5"/>
  <c r="H81" i="5"/>
  <c r="L80" i="5"/>
  <c r="K80" i="5"/>
  <c r="B83" i="5"/>
  <c r="C82" i="5"/>
  <c r="C66" i="3"/>
  <c r="F65" i="3"/>
  <c r="J64" i="3"/>
  <c r="H64" i="3"/>
  <c r="I64" i="3"/>
  <c r="B84" i="5"/>
  <c r="C83" i="5"/>
  <c r="L81" i="5"/>
  <c r="K81" i="5"/>
  <c r="F83" i="5"/>
  <c r="J82" i="5"/>
  <c r="G82" i="5"/>
  <c r="I82" i="5"/>
  <c r="H82" i="5"/>
  <c r="C67" i="3"/>
  <c r="J65" i="3"/>
  <c r="F66" i="3"/>
  <c r="H65" i="3"/>
  <c r="G65" i="3"/>
  <c r="K65" i="3" s="1"/>
  <c r="I65" i="3"/>
  <c r="L82" i="5"/>
  <c r="K82" i="5"/>
  <c r="G83" i="5"/>
  <c r="F84" i="5"/>
  <c r="I83" i="5"/>
  <c r="J83" i="5"/>
  <c r="H83" i="5"/>
  <c r="B85" i="5"/>
  <c r="C84" i="5"/>
  <c r="C68" i="3"/>
  <c r="J66" i="3"/>
  <c r="F67" i="3"/>
  <c r="G66" i="3"/>
  <c r="K66" i="3" s="1"/>
  <c r="I66" i="3"/>
  <c r="H66" i="3"/>
  <c r="B86" i="5"/>
  <c r="C85" i="5"/>
  <c r="F85" i="5"/>
  <c r="J84" i="5"/>
  <c r="G84" i="5"/>
  <c r="I84" i="5"/>
  <c r="H84" i="5"/>
  <c r="L83" i="5"/>
  <c r="K83" i="5"/>
  <c r="C69" i="3"/>
  <c r="G67" i="3"/>
  <c r="L67" i="3" s="1"/>
  <c r="I67" i="3"/>
  <c r="J67" i="3"/>
  <c r="F68" i="3"/>
  <c r="H67" i="3"/>
  <c r="L84" i="5"/>
  <c r="K84" i="5"/>
  <c r="G85" i="5"/>
  <c r="J85" i="5"/>
  <c r="I85" i="5"/>
  <c r="F86" i="5"/>
  <c r="H85" i="5"/>
  <c r="B87" i="5"/>
  <c r="C86" i="5"/>
  <c r="C70" i="3"/>
  <c r="J68" i="3"/>
  <c r="G68" i="3"/>
  <c r="F69" i="3"/>
  <c r="I68" i="3"/>
  <c r="H68" i="3"/>
  <c r="B88" i="5"/>
  <c r="C87" i="5"/>
  <c r="G86" i="5"/>
  <c r="J86" i="5"/>
  <c r="F87" i="5"/>
  <c r="I86" i="5"/>
  <c r="H86" i="5"/>
  <c r="L85" i="5"/>
  <c r="K85" i="5"/>
  <c r="C71" i="3"/>
  <c r="F70" i="3"/>
  <c r="G69" i="3"/>
  <c r="J69" i="3"/>
  <c r="H69" i="3"/>
  <c r="I69" i="3"/>
  <c r="G87" i="5"/>
  <c r="J87" i="5"/>
  <c r="F88" i="5"/>
  <c r="I87" i="5"/>
  <c r="H87" i="5"/>
  <c r="L86" i="5"/>
  <c r="K86" i="5"/>
  <c r="B89" i="5"/>
  <c r="C88" i="5"/>
  <c r="C72" i="3"/>
  <c r="J70" i="3"/>
  <c r="F71" i="3"/>
  <c r="H70" i="3"/>
  <c r="G70" i="3"/>
  <c r="K70" i="3" s="1"/>
  <c r="I70" i="3"/>
  <c r="B90" i="5"/>
  <c r="C89" i="5"/>
  <c r="F89" i="5"/>
  <c r="J88" i="5"/>
  <c r="G88" i="5"/>
  <c r="H88" i="5"/>
  <c r="I88" i="5"/>
  <c r="L87" i="5"/>
  <c r="K87" i="5"/>
  <c r="C73" i="3"/>
  <c r="J71" i="3"/>
  <c r="F72" i="3"/>
  <c r="I71" i="3"/>
  <c r="H71" i="3"/>
  <c r="K88" i="5"/>
  <c r="L88" i="5"/>
  <c r="G89" i="5"/>
  <c r="J89" i="5"/>
  <c r="F90" i="5"/>
  <c r="H89" i="5"/>
  <c r="I89" i="5"/>
  <c r="B91" i="5"/>
  <c r="C90" i="5"/>
  <c r="C74" i="3"/>
  <c r="G72" i="3"/>
  <c r="F73" i="3"/>
  <c r="I72" i="3"/>
  <c r="J72" i="3"/>
  <c r="H72" i="3"/>
  <c r="B92" i="5"/>
  <c r="C91" i="5"/>
  <c r="K89" i="5"/>
  <c r="L89" i="5"/>
  <c r="F91" i="5"/>
  <c r="J90" i="5"/>
  <c r="G90" i="5"/>
  <c r="H90" i="5"/>
  <c r="I90" i="5"/>
  <c r="C75" i="3"/>
  <c r="F74" i="3"/>
  <c r="J73" i="3"/>
  <c r="G73" i="3"/>
  <c r="H73" i="3"/>
  <c r="I73" i="3"/>
  <c r="K90" i="5"/>
  <c r="L90" i="5"/>
  <c r="G91" i="5"/>
  <c r="J91" i="5"/>
  <c r="F92" i="5"/>
  <c r="I91" i="5"/>
  <c r="H91" i="5"/>
  <c r="B93" i="5"/>
  <c r="C92" i="5"/>
  <c r="C76" i="3"/>
  <c r="J74" i="3"/>
  <c r="F75" i="3"/>
  <c r="G74" i="3"/>
  <c r="H74" i="3"/>
  <c r="I74" i="3"/>
  <c r="F67" i="1"/>
  <c r="K91" i="5"/>
  <c r="L91" i="5"/>
  <c r="B94" i="5"/>
  <c r="C93" i="5"/>
  <c r="F93" i="5"/>
  <c r="J92" i="5"/>
  <c r="G92" i="5"/>
  <c r="H92" i="5"/>
  <c r="I92" i="5"/>
  <c r="C77" i="3"/>
  <c r="J75" i="3"/>
  <c r="F76" i="3"/>
  <c r="H75" i="3"/>
  <c r="I75" i="3"/>
  <c r="F30" i="1"/>
  <c r="H31" i="1" s="1"/>
  <c r="I32" i="1" s="1"/>
  <c r="L75" i="1"/>
  <c r="M75" i="1" s="1"/>
  <c r="Q81" i="1"/>
  <c r="Q82" i="1" s="1"/>
  <c r="Q73" i="1"/>
  <c r="Q83" i="1" s="1"/>
  <c r="Q63" i="1"/>
  <c r="Q64" i="1" s="1"/>
  <c r="Q55" i="1"/>
  <c r="Q65" i="1" s="1"/>
  <c r="L39" i="1"/>
  <c r="M39" i="1" s="1"/>
  <c r="Q37" i="1"/>
  <c r="Q47" i="1" s="1"/>
  <c r="Q45" i="1"/>
  <c r="Q46" i="1" s="1"/>
  <c r="L21" i="1"/>
  <c r="L22" i="1" s="1"/>
  <c r="N22" i="1" s="1"/>
  <c r="Q27" i="1"/>
  <c r="Q28" i="1" s="1"/>
  <c r="Q19" i="1"/>
  <c r="Q29" i="1" s="1"/>
  <c r="B95" i="5"/>
  <c r="C94" i="5"/>
  <c r="K92" i="5"/>
  <c r="L92" i="5"/>
  <c r="G93" i="5"/>
  <c r="F94" i="5"/>
  <c r="J93" i="5"/>
  <c r="H93" i="5"/>
  <c r="I93" i="5"/>
  <c r="C78" i="3"/>
  <c r="J76" i="3"/>
  <c r="G76" i="3"/>
  <c r="F77" i="3"/>
  <c r="I76" i="3"/>
  <c r="H76" i="3"/>
  <c r="F95" i="5"/>
  <c r="J94" i="5"/>
  <c r="G94" i="5"/>
  <c r="H94" i="5"/>
  <c r="I94" i="5"/>
  <c r="K93" i="5"/>
  <c r="L93" i="5"/>
  <c r="B96" i="5"/>
  <c r="C95" i="5"/>
  <c r="C79" i="3"/>
  <c r="F78" i="3"/>
  <c r="J77" i="3"/>
  <c r="H77" i="3"/>
  <c r="I77" i="3"/>
  <c r="B97" i="5"/>
  <c r="C96" i="5"/>
  <c r="K94" i="5"/>
  <c r="L94" i="5"/>
  <c r="G95" i="5"/>
  <c r="J95" i="5"/>
  <c r="F96" i="5"/>
  <c r="H95" i="5"/>
  <c r="I95" i="5"/>
  <c r="C80" i="3"/>
  <c r="G78" i="3"/>
  <c r="K78" i="3" s="1"/>
  <c r="J78" i="3"/>
  <c r="F79" i="3"/>
  <c r="H78" i="3"/>
  <c r="I78" i="3"/>
  <c r="M74" i="1"/>
  <c r="M56" i="1"/>
  <c r="M38" i="1"/>
  <c r="F97" i="5"/>
  <c r="J96" i="5"/>
  <c r="G96" i="5"/>
  <c r="H96" i="5"/>
  <c r="I96" i="5"/>
  <c r="K95" i="5"/>
  <c r="L95" i="5"/>
  <c r="B98" i="5"/>
  <c r="C97" i="5"/>
  <c r="C81" i="3"/>
  <c r="J79" i="3"/>
  <c r="F80" i="3"/>
  <c r="G79" i="3"/>
  <c r="K79" i="3" s="1"/>
  <c r="I79" i="3"/>
  <c r="H79" i="3"/>
  <c r="B99" i="5"/>
  <c r="C98" i="5"/>
  <c r="K96" i="5"/>
  <c r="L96" i="5"/>
  <c r="G97" i="5"/>
  <c r="F98" i="5"/>
  <c r="J97" i="5"/>
  <c r="H97" i="5"/>
  <c r="I97" i="5"/>
  <c r="C82" i="3"/>
  <c r="I19" i="1"/>
  <c r="J80" i="3"/>
  <c r="F81" i="3"/>
  <c r="G80" i="3"/>
  <c r="L80" i="3" s="1"/>
  <c r="I80" i="3"/>
  <c r="H80" i="3"/>
  <c r="M20" i="1"/>
  <c r="F99" i="5"/>
  <c r="J98" i="5"/>
  <c r="G98" i="5"/>
  <c r="H98" i="5"/>
  <c r="I98" i="5"/>
  <c r="K97" i="5"/>
  <c r="L97" i="5"/>
  <c r="B100" i="5"/>
  <c r="C99" i="5"/>
  <c r="C83" i="3"/>
  <c r="F82" i="3"/>
  <c r="G81" i="3"/>
  <c r="J81" i="3"/>
  <c r="I81" i="3"/>
  <c r="H81" i="3"/>
  <c r="B35" i="1"/>
  <c r="F25" i="1"/>
  <c r="F26" i="1" s="1"/>
  <c r="D35" i="1" s="1"/>
  <c r="B101" i="5"/>
  <c r="C100" i="5"/>
  <c r="L98" i="5"/>
  <c r="K98" i="5"/>
  <c r="F100" i="5"/>
  <c r="J99" i="5"/>
  <c r="G99" i="5"/>
  <c r="I99" i="5"/>
  <c r="H99" i="5"/>
  <c r="C84" i="3"/>
  <c r="J82" i="3"/>
  <c r="G82" i="3"/>
  <c r="F83" i="3"/>
  <c r="H82" i="3"/>
  <c r="I82" i="3"/>
  <c r="B20" i="1"/>
  <c r="B19" i="1"/>
  <c r="B18" i="1"/>
  <c r="L30" i="1" s="1"/>
  <c r="L99" i="5"/>
  <c r="K99" i="5"/>
  <c r="F101" i="5"/>
  <c r="J100" i="5"/>
  <c r="G100" i="5"/>
  <c r="H100" i="5"/>
  <c r="I100" i="5"/>
  <c r="B102" i="5"/>
  <c r="C101" i="5"/>
  <c r="C85" i="3"/>
  <c r="G83" i="3"/>
  <c r="F84" i="3"/>
  <c r="J83" i="3"/>
  <c r="H83" i="3"/>
  <c r="I83" i="3"/>
  <c r="B103" i="5"/>
  <c r="C102" i="5"/>
  <c r="L100" i="5"/>
  <c r="K100" i="5"/>
  <c r="F102" i="5"/>
  <c r="J101" i="5"/>
  <c r="G101" i="5"/>
  <c r="I101" i="5"/>
  <c r="H101" i="5"/>
  <c r="C86" i="3"/>
  <c r="J84" i="3"/>
  <c r="G84" i="3"/>
  <c r="F85" i="3"/>
  <c r="H84" i="3"/>
  <c r="I84" i="3"/>
  <c r="L101" i="5"/>
  <c r="K101" i="5"/>
  <c r="F103" i="5"/>
  <c r="J102" i="5"/>
  <c r="G102" i="5"/>
  <c r="H102" i="5"/>
  <c r="I102" i="5"/>
  <c r="B104" i="5"/>
  <c r="C103" i="5"/>
  <c r="C87" i="3"/>
  <c r="F86" i="3"/>
  <c r="J85" i="3"/>
  <c r="G85" i="3"/>
  <c r="L85" i="3" s="1"/>
  <c r="H85" i="3"/>
  <c r="I85" i="3"/>
  <c r="L102" i="5"/>
  <c r="K102" i="5"/>
  <c r="B105" i="5"/>
  <c r="C104" i="5"/>
  <c r="F104" i="5"/>
  <c r="J103" i="5"/>
  <c r="G103" i="5"/>
  <c r="H103" i="5"/>
  <c r="I103" i="5"/>
  <c r="C88" i="3"/>
  <c r="F87" i="3"/>
  <c r="G86" i="3"/>
  <c r="J86" i="3"/>
  <c r="I86" i="3"/>
  <c r="H86" i="3"/>
  <c r="F105" i="5"/>
  <c r="J104" i="5"/>
  <c r="G104" i="5"/>
  <c r="I104" i="5"/>
  <c r="H104" i="5"/>
  <c r="L103" i="5"/>
  <c r="K103" i="5"/>
  <c r="B106" i="5"/>
  <c r="C105" i="5"/>
  <c r="C89" i="3"/>
  <c r="G87" i="3"/>
  <c r="K87" i="3" s="1"/>
  <c r="J87" i="3"/>
  <c r="F88" i="3"/>
  <c r="I87" i="3"/>
  <c r="H87" i="3"/>
  <c r="B107" i="5"/>
  <c r="C106" i="5"/>
  <c r="L104" i="5"/>
  <c r="K104" i="5"/>
  <c r="F106" i="5"/>
  <c r="J105" i="5"/>
  <c r="G105" i="5"/>
  <c r="H105" i="5"/>
  <c r="I105" i="5"/>
  <c r="C90" i="3"/>
  <c r="G88" i="3"/>
  <c r="L88" i="3" s="1"/>
  <c r="J88" i="3"/>
  <c r="F89" i="3"/>
  <c r="I88" i="3"/>
  <c r="H88" i="3"/>
  <c r="L105" i="5"/>
  <c r="K105" i="5"/>
  <c r="F107" i="5"/>
  <c r="J106" i="5"/>
  <c r="G106" i="5"/>
  <c r="I106" i="5"/>
  <c r="H106" i="5"/>
  <c r="B108" i="5"/>
  <c r="C107" i="5"/>
  <c r="C91" i="3"/>
  <c r="J89" i="3"/>
  <c r="F90" i="3"/>
  <c r="G89" i="3"/>
  <c r="L89" i="3" s="1"/>
  <c r="H89" i="3"/>
  <c r="I89" i="3"/>
  <c r="B109" i="5"/>
  <c r="C108" i="5"/>
  <c r="L106" i="5"/>
  <c r="K106" i="5"/>
  <c r="J107" i="5"/>
  <c r="F108" i="5"/>
  <c r="G107" i="5"/>
  <c r="H107" i="5"/>
  <c r="I107" i="5"/>
  <c r="C92" i="3"/>
  <c r="F91" i="3"/>
  <c r="J90" i="3"/>
  <c r="I90" i="3"/>
  <c r="H90" i="3"/>
  <c r="L107" i="5"/>
  <c r="K107" i="5"/>
  <c r="F109" i="5"/>
  <c r="J108" i="5"/>
  <c r="G108" i="5"/>
  <c r="I108" i="5"/>
  <c r="H108" i="5"/>
  <c r="B110" i="5"/>
  <c r="C109" i="5"/>
  <c r="C93" i="3"/>
  <c r="F92" i="3"/>
  <c r="J91" i="3"/>
  <c r="H91" i="3"/>
  <c r="I91" i="3"/>
  <c r="L108" i="5"/>
  <c r="K108" i="5"/>
  <c r="B111" i="5"/>
  <c r="C110" i="5"/>
  <c r="F110" i="5"/>
  <c r="J109" i="5"/>
  <c r="G109" i="5"/>
  <c r="I109" i="5"/>
  <c r="H109" i="5"/>
  <c r="C94" i="3"/>
  <c r="F93" i="3"/>
  <c r="G92" i="3"/>
  <c r="K92" i="3" s="1"/>
  <c r="J92" i="3"/>
  <c r="H92" i="3"/>
  <c r="I92" i="3"/>
  <c r="L109" i="5"/>
  <c r="K109" i="5"/>
  <c r="F111" i="5"/>
  <c r="J110" i="5"/>
  <c r="G110" i="5"/>
  <c r="I110" i="5"/>
  <c r="H110" i="5"/>
  <c r="B112" i="5"/>
  <c r="C111" i="5"/>
  <c r="C95" i="3"/>
  <c r="F94" i="3"/>
  <c r="G93" i="3"/>
  <c r="J93" i="3"/>
  <c r="I93" i="3"/>
  <c r="H93" i="3"/>
  <c r="L110" i="5"/>
  <c r="K110" i="5"/>
  <c r="B113" i="5"/>
  <c r="C112" i="5"/>
  <c r="F112" i="5"/>
  <c r="G111" i="5"/>
  <c r="J111" i="5"/>
  <c r="I111" i="5"/>
  <c r="H111" i="5"/>
  <c r="C96" i="3"/>
  <c r="J94" i="3"/>
  <c r="F95" i="3"/>
  <c r="G94" i="3"/>
  <c r="K94" i="3" s="1"/>
  <c r="H94" i="3"/>
  <c r="I94" i="3"/>
  <c r="B114" i="5"/>
  <c r="C113" i="5"/>
  <c r="F113" i="5"/>
  <c r="J112" i="5"/>
  <c r="G112" i="5"/>
  <c r="I112" i="5"/>
  <c r="H112" i="5"/>
  <c r="L111" i="5"/>
  <c r="K111" i="5"/>
  <c r="C97" i="3"/>
  <c r="G95" i="3"/>
  <c r="L95" i="3" s="1"/>
  <c r="J95" i="3"/>
  <c r="F96" i="3"/>
  <c r="I95" i="3"/>
  <c r="H95" i="3"/>
  <c r="F114" i="5"/>
  <c r="J113" i="5"/>
  <c r="G113" i="5"/>
  <c r="I113" i="5"/>
  <c r="H113" i="5"/>
  <c r="L112" i="5"/>
  <c r="K112" i="5"/>
  <c r="B115" i="5"/>
  <c r="C114" i="5"/>
  <c r="C98" i="3"/>
  <c r="J96" i="3"/>
  <c r="G96" i="3"/>
  <c r="K96" i="3" s="1"/>
  <c r="F97" i="3"/>
  <c r="H96" i="3"/>
  <c r="I96" i="3"/>
  <c r="L113" i="5"/>
  <c r="K113" i="5"/>
  <c r="B116" i="5"/>
  <c r="C115" i="5"/>
  <c r="F115" i="5"/>
  <c r="J114" i="5"/>
  <c r="G114" i="5"/>
  <c r="I114" i="5"/>
  <c r="H114" i="5"/>
  <c r="C99" i="3"/>
  <c r="J97" i="3"/>
  <c r="F98" i="3"/>
  <c r="H97" i="3"/>
  <c r="I97" i="3"/>
  <c r="B117" i="5"/>
  <c r="C116" i="5"/>
  <c r="L114" i="5"/>
  <c r="K114" i="5"/>
  <c r="F116" i="5"/>
  <c r="G115" i="5"/>
  <c r="J115" i="5"/>
  <c r="I115" i="5"/>
  <c r="H115" i="5"/>
  <c r="C100" i="3"/>
  <c r="J98" i="3"/>
  <c r="G98" i="3"/>
  <c r="K98" i="3" s="1"/>
  <c r="F99" i="3"/>
  <c r="H98" i="3"/>
  <c r="I98" i="3"/>
  <c r="L115" i="5"/>
  <c r="K115" i="5"/>
  <c r="F117" i="5"/>
  <c r="J116" i="5"/>
  <c r="G116" i="5"/>
  <c r="H116" i="5"/>
  <c r="I116" i="5"/>
  <c r="B118" i="5"/>
  <c r="C117" i="5"/>
  <c r="C101" i="3"/>
  <c r="J99" i="3"/>
  <c r="F100" i="3"/>
  <c r="G99" i="3"/>
  <c r="H99" i="3"/>
  <c r="I99" i="3"/>
  <c r="F118" i="5"/>
  <c r="G117" i="5"/>
  <c r="J117" i="5"/>
  <c r="I117" i="5"/>
  <c r="H117" i="5"/>
  <c r="B119" i="5"/>
  <c r="C118" i="5"/>
  <c r="L116" i="5"/>
  <c r="K116" i="5"/>
  <c r="C102" i="3"/>
  <c r="G100" i="3"/>
  <c r="K100" i="3" s="1"/>
  <c r="J100" i="3"/>
  <c r="F101" i="3"/>
  <c r="I100" i="3"/>
  <c r="H100" i="3"/>
  <c r="B120" i="5"/>
  <c r="C119" i="5"/>
  <c r="L117" i="5"/>
  <c r="K117" i="5"/>
  <c r="G118" i="5"/>
  <c r="F119" i="5"/>
  <c r="J118" i="5"/>
  <c r="H118" i="5"/>
  <c r="I118" i="5"/>
  <c r="C103" i="3"/>
  <c r="J101" i="3"/>
  <c r="F102" i="3"/>
  <c r="G101" i="3"/>
  <c r="L101" i="3" s="1"/>
  <c r="H101" i="3"/>
  <c r="I101" i="3"/>
  <c r="B121" i="5"/>
  <c r="C120" i="5"/>
  <c r="G119" i="5"/>
  <c r="J119" i="5"/>
  <c r="F120" i="5"/>
  <c r="H119" i="5"/>
  <c r="I119" i="5"/>
  <c r="K118" i="5"/>
  <c r="L118" i="5"/>
  <c r="C104" i="3"/>
  <c r="J102" i="3"/>
  <c r="G102" i="3"/>
  <c r="F103" i="3"/>
  <c r="I102" i="3"/>
  <c r="H102" i="3"/>
  <c r="F121" i="5"/>
  <c r="G120" i="5"/>
  <c r="J120" i="5"/>
  <c r="H120" i="5"/>
  <c r="I120" i="5"/>
  <c r="L119" i="5"/>
  <c r="K119" i="5"/>
  <c r="B122" i="5"/>
  <c r="C121" i="5"/>
  <c r="C105" i="3"/>
  <c r="F104" i="3"/>
  <c r="J103" i="3"/>
  <c r="G103" i="3"/>
  <c r="K103" i="3" s="1"/>
  <c r="H103" i="3"/>
  <c r="I103" i="3"/>
  <c r="L120" i="5"/>
  <c r="K120" i="5"/>
  <c r="B123" i="5"/>
  <c r="C122" i="5"/>
  <c r="G121" i="5"/>
  <c r="F122" i="5"/>
  <c r="J121" i="5"/>
  <c r="I121" i="5"/>
  <c r="H121" i="5"/>
  <c r="C106" i="3"/>
  <c r="J104" i="3"/>
  <c r="G104" i="3"/>
  <c r="F105" i="3"/>
  <c r="H104" i="3"/>
  <c r="I104" i="3"/>
  <c r="J122" i="5"/>
  <c r="G122" i="5"/>
  <c r="F123" i="5"/>
  <c r="H122" i="5"/>
  <c r="I122" i="5"/>
  <c r="L121" i="5"/>
  <c r="K121" i="5"/>
  <c r="B124" i="5"/>
  <c r="C123" i="5"/>
  <c r="C107" i="3"/>
  <c r="G105" i="3"/>
  <c r="J105" i="3"/>
  <c r="F106" i="3"/>
  <c r="H105" i="3"/>
  <c r="I105" i="3"/>
  <c r="B125" i="5"/>
  <c r="C124" i="5"/>
  <c r="G123" i="5"/>
  <c r="F124" i="5"/>
  <c r="J123" i="5"/>
  <c r="I123" i="5"/>
  <c r="H123" i="5"/>
  <c r="L122" i="5"/>
  <c r="K122" i="5"/>
  <c r="C108" i="3"/>
  <c r="J106" i="3"/>
  <c r="F107" i="3"/>
  <c r="G106" i="3"/>
  <c r="I106" i="3"/>
  <c r="H106" i="3"/>
  <c r="L123" i="5"/>
  <c r="K123" i="5"/>
  <c r="F125" i="5"/>
  <c r="J124" i="5"/>
  <c r="G124" i="5"/>
  <c r="H124" i="5"/>
  <c r="I124" i="5"/>
  <c r="B126" i="5"/>
  <c r="C125" i="5"/>
  <c r="C109" i="3"/>
  <c r="J107" i="3"/>
  <c r="G107" i="3"/>
  <c r="L107" i="3" s="1"/>
  <c r="F108" i="3"/>
  <c r="H107" i="3"/>
  <c r="I107" i="3"/>
  <c r="L124" i="5"/>
  <c r="K124" i="5"/>
  <c r="B127" i="5"/>
  <c r="C126" i="5"/>
  <c r="G125" i="5"/>
  <c r="J125" i="5"/>
  <c r="F126" i="5"/>
  <c r="I125" i="5"/>
  <c r="H125" i="5"/>
  <c r="C110" i="3"/>
  <c r="F109" i="3"/>
  <c r="J108" i="3"/>
  <c r="G108" i="3"/>
  <c r="I108" i="3"/>
  <c r="H108" i="3"/>
  <c r="K125" i="5"/>
  <c r="L125" i="5"/>
  <c r="F127" i="5"/>
  <c r="J126" i="5"/>
  <c r="G126" i="5"/>
  <c r="I126" i="5"/>
  <c r="H126" i="5"/>
  <c r="B128" i="5"/>
  <c r="C127" i="5"/>
  <c r="C111" i="3"/>
  <c r="J109" i="3"/>
  <c r="G109" i="3"/>
  <c r="K109" i="3" s="1"/>
  <c r="F110" i="3"/>
  <c r="H109" i="3"/>
  <c r="I109" i="3"/>
  <c r="L126" i="5"/>
  <c r="K126" i="5"/>
  <c r="B129" i="5"/>
  <c r="C128" i="5"/>
  <c r="G127" i="5"/>
  <c r="F128" i="5"/>
  <c r="J127" i="5"/>
  <c r="I127" i="5"/>
  <c r="H127" i="5"/>
  <c r="C112" i="3"/>
  <c r="J110" i="3"/>
  <c r="G110" i="3"/>
  <c r="K110" i="3" s="1"/>
  <c r="F111" i="3"/>
  <c r="I110" i="3"/>
  <c r="H110" i="3"/>
  <c r="F129" i="5"/>
  <c r="J128" i="5"/>
  <c r="G128" i="5"/>
  <c r="H128" i="5"/>
  <c r="I128" i="5"/>
  <c r="K127" i="5"/>
  <c r="L127" i="5"/>
  <c r="B130" i="5"/>
  <c r="C129" i="5"/>
  <c r="C113" i="3"/>
  <c r="G111" i="3"/>
  <c r="J111" i="3"/>
  <c r="F112" i="3"/>
  <c r="H111" i="3"/>
  <c r="I111" i="3"/>
  <c r="B131" i="5"/>
  <c r="C130" i="5"/>
  <c r="L128" i="5"/>
  <c r="K128" i="5"/>
  <c r="G129" i="5"/>
  <c r="F130" i="5"/>
  <c r="J129" i="5"/>
  <c r="H129" i="5"/>
  <c r="I129" i="5"/>
  <c r="C114" i="3"/>
  <c r="F113" i="3"/>
  <c r="J112" i="3"/>
  <c r="G112" i="3"/>
  <c r="L112" i="3" s="1"/>
  <c r="I112" i="3"/>
  <c r="H112" i="3"/>
  <c r="F131" i="5"/>
  <c r="J130" i="5"/>
  <c r="G130" i="5"/>
  <c r="H130" i="5"/>
  <c r="I130" i="5"/>
  <c r="K129" i="5"/>
  <c r="L129" i="5"/>
  <c r="B132" i="5"/>
  <c r="C131" i="5"/>
  <c r="C115" i="3"/>
  <c r="J113" i="3"/>
  <c r="F114" i="3"/>
  <c r="G113" i="3"/>
  <c r="L113" i="3" s="1"/>
  <c r="H113" i="3"/>
  <c r="I113" i="3"/>
  <c r="B133" i="5"/>
  <c r="C132" i="5"/>
  <c r="L130" i="5"/>
  <c r="K130" i="5"/>
  <c r="G131" i="5"/>
  <c r="F132" i="5"/>
  <c r="J131" i="5"/>
  <c r="H131" i="5"/>
  <c r="I131" i="5"/>
  <c r="G114" i="3"/>
  <c r="F115" i="3"/>
  <c r="F116" i="3" s="1"/>
  <c r="J114" i="3"/>
  <c r="H114" i="3"/>
  <c r="I114" i="3"/>
  <c r="K131" i="5"/>
  <c r="L131" i="5"/>
  <c r="F133" i="5"/>
  <c r="J132" i="5"/>
  <c r="G132" i="5"/>
  <c r="H132" i="5"/>
  <c r="I132" i="5"/>
  <c r="B134" i="5"/>
  <c r="C133" i="5"/>
  <c r="G115" i="3"/>
  <c r="L115" i="3" s="1"/>
  <c r="J115" i="3"/>
  <c r="I115" i="3"/>
  <c r="H115" i="3"/>
  <c r="B135" i="5"/>
  <c r="C134" i="5"/>
  <c r="L132" i="5"/>
  <c r="K132" i="5"/>
  <c r="G133" i="5"/>
  <c r="F134" i="5"/>
  <c r="J133" i="5"/>
  <c r="I133" i="5"/>
  <c r="H133" i="5"/>
  <c r="F117" i="3"/>
  <c r="G116" i="3"/>
  <c r="K116" i="3" s="1"/>
  <c r="J116" i="3"/>
  <c r="F135" i="5"/>
  <c r="J134" i="5"/>
  <c r="G134" i="5"/>
  <c r="H134" i="5"/>
  <c r="I134" i="5"/>
  <c r="L133" i="5"/>
  <c r="K133" i="5"/>
  <c r="B136" i="5"/>
  <c r="C135" i="5"/>
  <c r="F118" i="3"/>
  <c r="G118" i="3" s="1"/>
  <c r="L118" i="3" s="1"/>
  <c r="B137" i="5"/>
  <c r="C136" i="5"/>
  <c r="L134" i="5"/>
  <c r="K134" i="5"/>
  <c r="G135" i="5"/>
  <c r="F136" i="5"/>
  <c r="J135" i="5"/>
  <c r="I135" i="5"/>
  <c r="H135" i="5"/>
  <c r="F119" i="3"/>
  <c r="F120" i="3" s="1"/>
  <c r="F137" i="5"/>
  <c r="J136" i="5"/>
  <c r="G136" i="5"/>
  <c r="I136" i="5"/>
  <c r="H136" i="5"/>
  <c r="L135" i="5"/>
  <c r="K135" i="5"/>
  <c r="B138" i="5"/>
  <c r="C137" i="5"/>
  <c r="B139" i="5"/>
  <c r="C138" i="5"/>
  <c r="L136" i="5"/>
  <c r="K136" i="5"/>
  <c r="G137" i="5"/>
  <c r="J137" i="5"/>
  <c r="F138" i="5"/>
  <c r="I137" i="5"/>
  <c r="H137" i="5"/>
  <c r="F139" i="5"/>
  <c r="J138" i="5"/>
  <c r="G138" i="5"/>
  <c r="I138" i="5"/>
  <c r="H138" i="5"/>
  <c r="L137" i="5"/>
  <c r="K137" i="5"/>
  <c r="B140" i="5"/>
  <c r="C139" i="5"/>
  <c r="B141" i="5"/>
  <c r="C140" i="5"/>
  <c r="K138" i="5"/>
  <c r="L138" i="5"/>
  <c r="G139" i="5"/>
  <c r="J139" i="5"/>
  <c r="F140" i="5"/>
  <c r="I139" i="5"/>
  <c r="H139" i="5"/>
  <c r="F141" i="5"/>
  <c r="J140" i="5"/>
  <c r="G140" i="5"/>
  <c r="I140" i="5"/>
  <c r="H140" i="5"/>
  <c r="L139" i="5"/>
  <c r="K139" i="5"/>
  <c r="B142" i="5"/>
  <c r="C141" i="5"/>
  <c r="B143" i="5"/>
  <c r="C142" i="5"/>
  <c r="K140" i="5"/>
  <c r="L140" i="5"/>
  <c r="G141" i="5"/>
  <c r="F142" i="5"/>
  <c r="J141" i="5"/>
  <c r="H141" i="5"/>
  <c r="I141" i="5"/>
  <c r="F143" i="5"/>
  <c r="J142" i="5"/>
  <c r="G142" i="5"/>
  <c r="I142" i="5"/>
  <c r="H142" i="5"/>
  <c r="L141" i="5"/>
  <c r="K141" i="5"/>
  <c r="B144" i="5"/>
  <c r="C143" i="5"/>
  <c r="B145" i="5"/>
  <c r="C144" i="5"/>
  <c r="K142" i="5"/>
  <c r="L142" i="5"/>
  <c r="G143" i="5"/>
  <c r="F144" i="5"/>
  <c r="J143" i="5"/>
  <c r="I143" i="5"/>
  <c r="H143" i="5"/>
  <c r="F145" i="5"/>
  <c r="J144" i="5"/>
  <c r="G144" i="5"/>
  <c r="I144" i="5"/>
  <c r="H144" i="5"/>
  <c r="L143" i="5"/>
  <c r="K143" i="5"/>
  <c r="B146" i="5"/>
  <c r="C145" i="5"/>
  <c r="B147" i="5"/>
  <c r="C146" i="5"/>
  <c r="K144" i="5"/>
  <c r="L144" i="5"/>
  <c r="G145" i="5"/>
  <c r="J145" i="5"/>
  <c r="F146" i="5"/>
  <c r="H145" i="5"/>
  <c r="I145" i="5"/>
  <c r="F147" i="5"/>
  <c r="J146" i="5"/>
  <c r="G146" i="5"/>
  <c r="H146" i="5"/>
  <c r="I146" i="5"/>
  <c r="L145" i="5"/>
  <c r="K145" i="5"/>
  <c r="B148" i="5"/>
  <c r="C147" i="5"/>
  <c r="B149" i="5"/>
  <c r="C148" i="5"/>
  <c r="K146" i="5"/>
  <c r="L146" i="5"/>
  <c r="G147" i="5"/>
  <c r="F148" i="5"/>
  <c r="J147" i="5"/>
  <c r="H147" i="5"/>
  <c r="I147" i="5"/>
  <c r="J148" i="5"/>
  <c r="F149" i="5"/>
  <c r="G148" i="5"/>
  <c r="H148" i="5"/>
  <c r="I148" i="5"/>
  <c r="L147" i="5"/>
  <c r="K147" i="5"/>
  <c r="B150" i="5"/>
  <c r="C149" i="5"/>
  <c r="B151" i="5"/>
  <c r="C150" i="5"/>
  <c r="K148" i="5"/>
  <c r="L148" i="5"/>
  <c r="G149" i="5"/>
  <c r="F150" i="5"/>
  <c r="J149" i="5"/>
  <c r="H149" i="5"/>
  <c r="I149" i="5"/>
  <c r="L149" i="5"/>
  <c r="K149" i="5"/>
  <c r="F151" i="5"/>
  <c r="J150" i="5"/>
  <c r="G150" i="5"/>
  <c r="I150" i="5"/>
  <c r="H150" i="5"/>
  <c r="B152" i="5"/>
  <c r="C151" i="5"/>
  <c r="B153" i="5"/>
  <c r="C152" i="5"/>
  <c r="L150" i="5"/>
  <c r="K150" i="5"/>
  <c r="G151" i="5"/>
  <c r="F152" i="5"/>
  <c r="J151" i="5"/>
  <c r="H151" i="5"/>
  <c r="I151" i="5"/>
  <c r="J152" i="5"/>
  <c r="F153" i="5"/>
  <c r="G152" i="5"/>
  <c r="I152" i="5"/>
  <c r="H152" i="5"/>
  <c r="L151" i="5"/>
  <c r="K151" i="5"/>
  <c r="B154" i="5"/>
  <c r="C153" i="5"/>
  <c r="B155" i="5"/>
  <c r="C154" i="5"/>
  <c r="F154" i="5"/>
  <c r="G153" i="5"/>
  <c r="J153" i="5"/>
  <c r="H153" i="5"/>
  <c r="I153" i="5"/>
  <c r="L152" i="5"/>
  <c r="K152" i="5"/>
  <c r="L153" i="5"/>
  <c r="K153" i="5"/>
  <c r="F155" i="5"/>
  <c r="J154" i="5"/>
  <c r="G154" i="5"/>
  <c r="H154" i="5"/>
  <c r="I154" i="5"/>
  <c r="B156" i="5"/>
  <c r="C155" i="5"/>
  <c r="L154" i="5"/>
  <c r="K154" i="5"/>
  <c r="B157" i="5"/>
  <c r="C156" i="5"/>
  <c r="J155" i="5"/>
  <c r="F156" i="5"/>
  <c r="G155" i="5"/>
  <c r="I155" i="5"/>
  <c r="H155" i="5"/>
  <c r="J156" i="5"/>
  <c r="F157" i="5"/>
  <c r="G156" i="5"/>
  <c r="H156" i="5"/>
  <c r="I156" i="5"/>
  <c r="L155" i="5"/>
  <c r="K155" i="5"/>
  <c r="B158" i="5"/>
  <c r="C157" i="5"/>
  <c r="B159" i="5"/>
  <c r="C158" i="5"/>
  <c r="L156" i="5"/>
  <c r="K156" i="5"/>
  <c r="G157" i="5"/>
  <c r="F158" i="5"/>
  <c r="J157" i="5"/>
  <c r="H157" i="5"/>
  <c r="I157" i="5"/>
  <c r="G158" i="5"/>
  <c r="F159" i="5"/>
  <c r="J158" i="5"/>
  <c r="H158" i="5"/>
  <c r="I158" i="5"/>
  <c r="L157" i="5"/>
  <c r="K157" i="5"/>
  <c r="B160" i="5"/>
  <c r="C159" i="5"/>
  <c r="B161" i="5"/>
  <c r="C160" i="5"/>
  <c r="J159" i="5"/>
  <c r="F160" i="5"/>
  <c r="G159" i="5"/>
  <c r="H159" i="5"/>
  <c r="I159" i="5"/>
  <c r="L158" i="5"/>
  <c r="K158" i="5"/>
  <c r="K159" i="5"/>
  <c r="L159" i="5"/>
  <c r="G160" i="5"/>
  <c r="J160" i="5"/>
  <c r="F161" i="5"/>
  <c r="I160" i="5"/>
  <c r="H160" i="5"/>
  <c r="B162" i="5"/>
  <c r="C161" i="5"/>
  <c r="L160" i="5"/>
  <c r="K160" i="5"/>
  <c r="B163" i="5"/>
  <c r="C162" i="5"/>
  <c r="J161" i="5"/>
  <c r="F162" i="5"/>
  <c r="G161" i="5"/>
  <c r="I161" i="5"/>
  <c r="H161" i="5"/>
  <c r="K161" i="5"/>
  <c r="L161" i="5"/>
  <c r="G162" i="5"/>
  <c r="J162" i="5"/>
  <c r="F163" i="5"/>
  <c r="I162" i="5"/>
  <c r="H162" i="5"/>
  <c r="B164" i="5"/>
  <c r="C163" i="5"/>
  <c r="L162" i="5"/>
  <c r="K162" i="5"/>
  <c r="B165" i="5"/>
  <c r="C164" i="5"/>
  <c r="J163" i="5"/>
  <c r="G163" i="5"/>
  <c r="F164" i="5"/>
  <c r="I163" i="5"/>
  <c r="H163" i="5"/>
  <c r="G164" i="5"/>
  <c r="J164" i="5"/>
  <c r="F165" i="5"/>
  <c r="I164" i="5"/>
  <c r="H164" i="5"/>
  <c r="B166" i="5"/>
  <c r="C165" i="5"/>
  <c r="K163" i="5"/>
  <c r="L163" i="5"/>
  <c r="J165" i="5"/>
  <c r="G165" i="5"/>
  <c r="F166" i="5"/>
  <c r="I165" i="5"/>
  <c r="H165" i="5"/>
  <c r="B167" i="5"/>
  <c r="C166" i="5"/>
  <c r="L164" i="5"/>
  <c r="K164" i="5"/>
  <c r="B168" i="5"/>
  <c r="C167" i="5"/>
  <c r="G166" i="5"/>
  <c r="F167" i="5"/>
  <c r="J166" i="5"/>
  <c r="I166" i="5"/>
  <c r="H166" i="5"/>
  <c r="K165" i="5"/>
  <c r="L165" i="5"/>
  <c r="L166" i="5"/>
  <c r="K166" i="5"/>
  <c r="F168" i="5"/>
  <c r="J167" i="5"/>
  <c r="G167" i="5"/>
  <c r="H167" i="5"/>
  <c r="I167" i="5"/>
  <c r="B169" i="5"/>
  <c r="C168" i="5"/>
  <c r="B170" i="5"/>
  <c r="C169" i="5"/>
  <c r="K167" i="5"/>
  <c r="L167" i="5"/>
  <c r="J168" i="5"/>
  <c r="F169" i="5"/>
  <c r="G168" i="5"/>
  <c r="H168" i="5"/>
  <c r="I168" i="5"/>
  <c r="L168" i="5"/>
  <c r="K168" i="5"/>
  <c r="F170" i="5"/>
  <c r="J169" i="5"/>
  <c r="G169" i="5"/>
  <c r="H169" i="5"/>
  <c r="I169" i="5"/>
  <c r="B171" i="5"/>
  <c r="C170" i="5"/>
  <c r="B172" i="5"/>
  <c r="C171" i="5"/>
  <c r="L169" i="5"/>
  <c r="K169" i="5"/>
  <c r="G170" i="5"/>
  <c r="F171" i="5"/>
  <c r="J170" i="5"/>
  <c r="H170" i="5"/>
  <c r="I170" i="5"/>
  <c r="F172" i="5"/>
  <c r="J171" i="5"/>
  <c r="G171" i="5"/>
  <c r="I171" i="5"/>
  <c r="H171" i="5"/>
  <c r="L170" i="5"/>
  <c r="K170" i="5"/>
  <c r="B173" i="5"/>
  <c r="C172" i="5"/>
  <c r="B174" i="5"/>
  <c r="C173" i="5"/>
  <c r="L171" i="5"/>
  <c r="K171" i="5"/>
  <c r="J172" i="5"/>
  <c r="G172" i="5"/>
  <c r="F173" i="5"/>
  <c r="I172" i="5"/>
  <c r="H172" i="5"/>
  <c r="F174" i="5"/>
  <c r="J173" i="5"/>
  <c r="G173" i="5"/>
  <c r="H173" i="5"/>
  <c r="I173" i="5"/>
  <c r="L172" i="5"/>
  <c r="K172" i="5"/>
  <c r="B175" i="5"/>
  <c r="C174" i="5"/>
  <c r="B176" i="5"/>
  <c r="C175" i="5"/>
  <c r="L173" i="5"/>
  <c r="K173" i="5"/>
  <c r="G174" i="5"/>
  <c r="J174" i="5"/>
  <c r="F175" i="5"/>
  <c r="I174" i="5"/>
  <c r="H174" i="5"/>
  <c r="F176" i="5"/>
  <c r="J175" i="5"/>
  <c r="G175" i="5"/>
  <c r="I175" i="5"/>
  <c r="H175" i="5"/>
  <c r="L174" i="5"/>
  <c r="K174" i="5"/>
  <c r="B177" i="5"/>
  <c r="C176" i="5"/>
  <c r="B178" i="5"/>
  <c r="C177" i="5"/>
  <c r="K175" i="5"/>
  <c r="L175" i="5"/>
  <c r="G176" i="5"/>
  <c r="F177" i="5"/>
  <c r="J176" i="5"/>
  <c r="I176" i="5"/>
  <c r="H176" i="5"/>
  <c r="L176" i="5"/>
  <c r="K176" i="5"/>
  <c r="J177" i="5"/>
  <c r="G177" i="5"/>
  <c r="F178" i="5"/>
  <c r="H177" i="5"/>
  <c r="I177" i="5"/>
  <c r="B179" i="5"/>
  <c r="C178" i="5"/>
  <c r="B180" i="5"/>
  <c r="C179" i="5"/>
  <c r="F179" i="5"/>
  <c r="J178" i="5"/>
  <c r="G178" i="5"/>
  <c r="I178" i="5"/>
  <c r="H178" i="5"/>
  <c r="K177" i="5"/>
  <c r="L177" i="5"/>
  <c r="G179" i="5"/>
  <c r="F180" i="5"/>
  <c r="J179" i="5"/>
  <c r="H179" i="5"/>
  <c r="I179" i="5"/>
  <c r="L178" i="5"/>
  <c r="K178" i="5"/>
  <c r="B181" i="5"/>
  <c r="C180" i="5"/>
  <c r="B182" i="5"/>
  <c r="C181" i="5"/>
  <c r="F181" i="5"/>
  <c r="J180" i="5"/>
  <c r="G180" i="5"/>
  <c r="H180" i="5"/>
  <c r="I180" i="5"/>
  <c r="L179" i="5"/>
  <c r="K179" i="5"/>
  <c r="G181" i="5"/>
  <c r="F182" i="5"/>
  <c r="J181" i="5"/>
  <c r="H181" i="5"/>
  <c r="I181" i="5"/>
  <c r="L180" i="5"/>
  <c r="K180" i="5"/>
  <c r="B183" i="5"/>
  <c r="C182" i="5"/>
  <c r="F183" i="5"/>
  <c r="J182" i="5"/>
  <c r="G182" i="5"/>
  <c r="I182" i="5"/>
  <c r="H182" i="5"/>
  <c r="B184" i="5"/>
  <c r="C183" i="5"/>
  <c r="L181" i="5"/>
  <c r="K181" i="5"/>
  <c r="L182" i="5"/>
  <c r="K182" i="5"/>
  <c r="B185" i="5"/>
  <c r="C184" i="5"/>
  <c r="G183" i="5"/>
  <c r="J183" i="5"/>
  <c r="F184" i="5"/>
  <c r="H183" i="5"/>
  <c r="I183" i="5"/>
  <c r="B186" i="5"/>
  <c r="C185" i="5"/>
  <c r="F185" i="5"/>
  <c r="J184" i="5"/>
  <c r="G184" i="5"/>
  <c r="H184" i="5"/>
  <c r="I184" i="5"/>
  <c r="L183" i="5"/>
  <c r="K183" i="5"/>
  <c r="L184" i="5"/>
  <c r="K184" i="5"/>
  <c r="G185" i="5"/>
  <c r="J185" i="5"/>
  <c r="F186" i="5"/>
  <c r="I185" i="5"/>
  <c r="H185" i="5"/>
  <c r="B187" i="5"/>
  <c r="C186" i="5"/>
  <c r="F187" i="5"/>
  <c r="J186" i="5"/>
  <c r="G186" i="5"/>
  <c r="H186" i="5"/>
  <c r="I186" i="5"/>
  <c r="B188" i="5"/>
  <c r="C187" i="5"/>
  <c r="L185" i="5"/>
  <c r="K185" i="5"/>
  <c r="L186" i="5"/>
  <c r="K186" i="5"/>
  <c r="B189" i="5"/>
  <c r="C188" i="5"/>
  <c r="G187" i="5"/>
  <c r="F188" i="5"/>
  <c r="J187" i="5"/>
  <c r="I187" i="5"/>
  <c r="H187" i="5"/>
  <c r="F189" i="5"/>
  <c r="J188" i="5"/>
  <c r="G188" i="5"/>
  <c r="H188" i="5"/>
  <c r="I188" i="5"/>
  <c r="L187" i="5"/>
  <c r="K187" i="5"/>
  <c r="B190" i="5"/>
  <c r="C189" i="5"/>
  <c r="B191" i="5"/>
  <c r="C190" i="5"/>
  <c r="L188" i="5"/>
  <c r="K188" i="5"/>
  <c r="G189" i="5"/>
  <c r="J189" i="5"/>
  <c r="F190" i="5"/>
  <c r="I189" i="5"/>
  <c r="H189" i="5"/>
  <c r="F191" i="5"/>
  <c r="J190" i="5"/>
  <c r="G190" i="5"/>
  <c r="I190" i="5"/>
  <c r="H190" i="5"/>
  <c r="K189" i="5"/>
  <c r="L189" i="5"/>
  <c r="B192" i="5"/>
  <c r="C191" i="5"/>
  <c r="B193" i="5"/>
  <c r="C192" i="5"/>
  <c r="L190" i="5"/>
  <c r="K190" i="5"/>
  <c r="J191" i="5"/>
  <c r="F192" i="5"/>
  <c r="G191" i="5"/>
  <c r="I191" i="5"/>
  <c r="H191" i="5"/>
  <c r="L191" i="5"/>
  <c r="K191" i="5"/>
  <c r="F193" i="5"/>
  <c r="J192" i="5"/>
  <c r="G192" i="5"/>
  <c r="I192" i="5"/>
  <c r="H192" i="5"/>
  <c r="B194" i="5"/>
  <c r="C193" i="5"/>
  <c r="B195" i="5"/>
  <c r="C194" i="5"/>
  <c r="K192" i="5"/>
  <c r="L192" i="5"/>
  <c r="G193" i="5"/>
  <c r="J193" i="5"/>
  <c r="F194" i="5"/>
  <c r="I193" i="5"/>
  <c r="H193" i="5"/>
  <c r="L193" i="5"/>
  <c r="K193" i="5"/>
  <c r="F195" i="5"/>
  <c r="J194" i="5"/>
  <c r="G194" i="5"/>
  <c r="I194" i="5"/>
  <c r="H194" i="5"/>
  <c r="B196" i="5"/>
  <c r="C195" i="5"/>
  <c r="K194" i="5"/>
  <c r="L194" i="5"/>
  <c r="G195" i="5"/>
  <c r="J195" i="5"/>
  <c r="F196" i="5"/>
  <c r="I195" i="5"/>
  <c r="H195" i="5"/>
  <c r="B197" i="5"/>
  <c r="C196" i="5"/>
  <c r="B198" i="5"/>
  <c r="C197" i="5"/>
  <c r="L195" i="5"/>
  <c r="K195" i="5"/>
  <c r="F197" i="5"/>
  <c r="J196" i="5"/>
  <c r="G196" i="5"/>
  <c r="H196" i="5"/>
  <c r="I196" i="5"/>
  <c r="K196" i="5"/>
  <c r="L196" i="5"/>
  <c r="G197" i="5"/>
  <c r="F198" i="5"/>
  <c r="J197" i="5"/>
  <c r="I197" i="5"/>
  <c r="H197" i="5"/>
  <c r="B199" i="5"/>
  <c r="C198" i="5"/>
  <c r="B200" i="5"/>
  <c r="C199" i="5"/>
  <c r="L197" i="5"/>
  <c r="K197" i="5"/>
  <c r="F199" i="5"/>
  <c r="J198" i="5"/>
  <c r="G198" i="5"/>
  <c r="I198" i="5"/>
  <c r="H198" i="5"/>
  <c r="L198" i="5"/>
  <c r="K198" i="5"/>
  <c r="G199" i="5"/>
  <c r="F200" i="5"/>
  <c r="J199" i="5"/>
  <c r="H199" i="5"/>
  <c r="I199" i="5"/>
  <c r="B201" i="5"/>
  <c r="C200" i="5"/>
  <c r="K199" i="5"/>
  <c r="L199" i="5"/>
  <c r="B202" i="5"/>
  <c r="C201" i="5"/>
  <c r="F201" i="5"/>
  <c r="J200" i="5"/>
  <c r="G200" i="5"/>
  <c r="I200" i="5"/>
  <c r="H200" i="5"/>
  <c r="K200" i="5"/>
  <c r="L200" i="5"/>
  <c r="F202" i="5"/>
  <c r="J201" i="5"/>
  <c r="G201" i="5"/>
  <c r="H201" i="5"/>
  <c r="I201" i="5"/>
  <c r="B203" i="5"/>
  <c r="C202" i="5"/>
  <c r="L201" i="5"/>
  <c r="K201" i="5"/>
  <c r="G202" i="5"/>
  <c r="J202" i="5"/>
  <c r="F203" i="5"/>
  <c r="H202" i="5"/>
  <c r="I202" i="5"/>
  <c r="B204" i="5"/>
  <c r="C203" i="5"/>
  <c r="B205" i="5"/>
  <c r="C204" i="5"/>
  <c r="F204" i="5"/>
  <c r="J203" i="5"/>
  <c r="G203" i="5"/>
  <c r="H203" i="5"/>
  <c r="I203" i="5"/>
  <c r="L202" i="5"/>
  <c r="K202" i="5"/>
  <c r="L203" i="5"/>
  <c r="K203" i="5"/>
  <c r="G204" i="5"/>
  <c r="J204" i="5"/>
  <c r="F205" i="5"/>
  <c r="I204" i="5"/>
  <c r="H204" i="5"/>
  <c r="B206" i="5"/>
  <c r="C205" i="5"/>
  <c r="B207" i="5"/>
  <c r="C206" i="5"/>
  <c r="J205" i="5"/>
  <c r="G205" i="5"/>
  <c r="F206" i="5"/>
  <c r="I205" i="5"/>
  <c r="H205" i="5"/>
  <c r="L204" i="5"/>
  <c r="K204" i="5"/>
  <c r="F207" i="5"/>
  <c r="J206" i="5"/>
  <c r="G206" i="5"/>
  <c r="H206" i="5"/>
  <c r="I206" i="5"/>
  <c r="K205" i="5"/>
  <c r="L205" i="5"/>
  <c r="B208" i="5"/>
  <c r="C207" i="5"/>
  <c r="B209" i="5"/>
  <c r="C208" i="5"/>
  <c r="L206" i="5"/>
  <c r="K206" i="5"/>
  <c r="G207" i="5"/>
  <c r="F208" i="5"/>
  <c r="J207" i="5"/>
  <c r="H207" i="5"/>
  <c r="I207" i="5"/>
  <c r="J208" i="5"/>
  <c r="G208" i="5"/>
  <c r="F209" i="5"/>
  <c r="H208" i="5"/>
  <c r="I208" i="5"/>
  <c r="K207" i="5"/>
  <c r="L207" i="5"/>
  <c r="B210" i="5"/>
  <c r="C209" i="5"/>
  <c r="B211" i="5"/>
  <c r="C210" i="5"/>
  <c r="L208" i="5"/>
  <c r="K208" i="5"/>
  <c r="F210" i="5"/>
  <c r="J209" i="5"/>
  <c r="G209" i="5"/>
  <c r="H209" i="5"/>
  <c r="I209" i="5"/>
  <c r="L209" i="5"/>
  <c r="K209" i="5"/>
  <c r="G210" i="5"/>
  <c r="F211" i="5"/>
  <c r="J210" i="5"/>
  <c r="H210" i="5"/>
  <c r="I210" i="5"/>
  <c r="B212" i="5"/>
  <c r="C211" i="5"/>
  <c r="B213" i="5"/>
  <c r="C212" i="5"/>
  <c r="F212" i="5"/>
  <c r="J211" i="5"/>
  <c r="G211" i="5"/>
  <c r="I211" i="5"/>
  <c r="H211" i="5"/>
  <c r="K210" i="5"/>
  <c r="L210" i="5"/>
  <c r="F213" i="5"/>
  <c r="J212" i="5"/>
  <c r="G212" i="5"/>
  <c r="H212" i="5"/>
  <c r="I212" i="5"/>
  <c r="K211" i="5"/>
  <c r="L211" i="5"/>
  <c r="B214" i="5"/>
  <c r="C213" i="5"/>
  <c r="B215" i="5"/>
  <c r="C214" i="5"/>
  <c r="L212" i="5"/>
  <c r="K212" i="5"/>
  <c r="G213" i="5"/>
  <c r="F214" i="5"/>
  <c r="J213" i="5"/>
  <c r="H213" i="5"/>
  <c r="I213" i="5"/>
  <c r="F215" i="5"/>
  <c r="J214" i="5"/>
  <c r="G214" i="5"/>
  <c r="I214" i="5"/>
  <c r="H214" i="5"/>
  <c r="L213" i="5"/>
  <c r="K213" i="5"/>
  <c r="B216" i="5"/>
  <c r="C215" i="5"/>
  <c r="B217" i="5"/>
  <c r="C216" i="5"/>
  <c r="L214" i="5"/>
  <c r="K214" i="5"/>
  <c r="G215" i="5"/>
  <c r="J215" i="5"/>
  <c r="F216" i="5"/>
  <c r="H215" i="5"/>
  <c r="I215" i="5"/>
  <c r="J216" i="5"/>
  <c r="G216" i="5"/>
  <c r="F217" i="5"/>
  <c r="I216" i="5"/>
  <c r="H216" i="5"/>
  <c r="L215" i="5"/>
  <c r="K215" i="5"/>
  <c r="B218" i="5"/>
  <c r="C217" i="5"/>
  <c r="F218" i="5"/>
  <c r="J217" i="5"/>
  <c r="G217" i="5"/>
  <c r="H217" i="5"/>
  <c r="I217" i="5"/>
  <c r="B219" i="5"/>
  <c r="C218" i="5"/>
  <c r="L216" i="5"/>
  <c r="K216" i="5"/>
  <c r="B220" i="5"/>
  <c r="C219" i="5"/>
  <c r="L217" i="5"/>
  <c r="K217" i="5"/>
  <c r="G218" i="5"/>
  <c r="J218" i="5"/>
  <c r="F219" i="5"/>
  <c r="I218" i="5"/>
  <c r="H218" i="5"/>
  <c r="J219" i="5"/>
  <c r="G219" i="5"/>
  <c r="F220" i="5"/>
  <c r="I219" i="5"/>
  <c r="H219" i="5"/>
  <c r="L218" i="5"/>
  <c r="K218" i="5"/>
  <c r="B221" i="5"/>
  <c r="C220" i="5"/>
  <c r="F221" i="5"/>
  <c r="J220" i="5"/>
  <c r="G220" i="5"/>
  <c r="H220" i="5"/>
  <c r="I220" i="5"/>
  <c r="B222" i="5"/>
  <c r="C221" i="5"/>
  <c r="L219" i="5"/>
  <c r="K219" i="5"/>
  <c r="B223" i="5"/>
  <c r="C222" i="5"/>
  <c r="L220" i="5"/>
  <c r="K220" i="5"/>
  <c r="G221" i="5"/>
  <c r="F222" i="5"/>
  <c r="J221" i="5"/>
  <c r="H221" i="5"/>
  <c r="I221" i="5"/>
  <c r="F223" i="5"/>
  <c r="J222" i="5"/>
  <c r="G222" i="5"/>
  <c r="I222" i="5"/>
  <c r="H222" i="5"/>
  <c r="K221" i="5"/>
  <c r="L221" i="5"/>
  <c r="B224" i="5"/>
  <c r="C223" i="5"/>
  <c r="B225" i="5"/>
  <c r="C224" i="5"/>
  <c r="K222" i="5"/>
  <c r="L222" i="5"/>
  <c r="F224" i="5"/>
  <c r="J223" i="5"/>
  <c r="G223" i="5"/>
  <c r="H223" i="5"/>
  <c r="I223" i="5"/>
  <c r="F220" i="4"/>
  <c r="L223" i="5"/>
  <c r="K223" i="5"/>
  <c r="J224" i="5"/>
  <c r="F225" i="5"/>
  <c r="G224" i="5"/>
  <c r="H224" i="5"/>
  <c r="I224" i="5"/>
  <c r="B226" i="5"/>
  <c r="C225" i="5"/>
  <c r="B227" i="5"/>
  <c r="C226" i="5"/>
  <c r="K224" i="5"/>
  <c r="L224" i="5"/>
  <c r="F226" i="5"/>
  <c r="G225" i="5"/>
  <c r="J225" i="5"/>
  <c r="I225" i="5"/>
  <c r="H225" i="5"/>
  <c r="G226" i="5"/>
  <c r="J226" i="5"/>
  <c r="F227" i="5"/>
  <c r="H226" i="5"/>
  <c r="I226" i="5"/>
  <c r="L225" i="5"/>
  <c r="K225" i="5"/>
  <c r="B228" i="5"/>
  <c r="C227" i="5"/>
  <c r="B229" i="5"/>
  <c r="C228" i="5"/>
  <c r="J227" i="5"/>
  <c r="F228" i="5"/>
  <c r="G227" i="5"/>
  <c r="H227" i="5"/>
  <c r="I227" i="5"/>
  <c r="L226" i="5"/>
  <c r="K226" i="5"/>
  <c r="F224" i="4"/>
  <c r="G224" i="4" s="1"/>
  <c r="L227" i="5"/>
  <c r="K227" i="5"/>
  <c r="F229" i="5"/>
  <c r="G228" i="5"/>
  <c r="J228" i="5"/>
  <c r="I228" i="5"/>
  <c r="H228" i="5"/>
  <c r="B230" i="5"/>
  <c r="C229" i="5"/>
  <c r="B231" i="5"/>
  <c r="C230" i="5"/>
  <c r="L228" i="5"/>
  <c r="K228" i="5"/>
  <c r="G229" i="5"/>
  <c r="F230" i="5"/>
  <c r="J229" i="5"/>
  <c r="I229" i="5"/>
  <c r="H229" i="5"/>
  <c r="F226" i="4"/>
  <c r="K229" i="5"/>
  <c r="L229" i="5"/>
  <c r="J230" i="5"/>
  <c r="F231" i="5"/>
  <c r="G230" i="5"/>
  <c r="I230" i="5"/>
  <c r="H230" i="5"/>
  <c r="B232" i="5"/>
  <c r="C231" i="5"/>
  <c r="F227" i="4"/>
  <c r="B233" i="5"/>
  <c r="C232" i="5"/>
  <c r="L230" i="5"/>
  <c r="K230" i="5"/>
  <c r="J231" i="5"/>
  <c r="F232" i="5"/>
  <c r="G231" i="5"/>
  <c r="I231" i="5"/>
  <c r="H231" i="5"/>
  <c r="F228" i="4"/>
  <c r="G232" i="5"/>
  <c r="J232" i="5"/>
  <c r="F233" i="5"/>
  <c r="I232" i="5"/>
  <c r="H232" i="5"/>
  <c r="L231" i="5"/>
  <c r="K231" i="5"/>
  <c r="B234" i="5"/>
  <c r="C233" i="5"/>
  <c r="F229" i="4"/>
  <c r="F234" i="5"/>
  <c r="J233" i="5"/>
  <c r="G233" i="5"/>
  <c r="I233" i="5"/>
  <c r="H233" i="5"/>
  <c r="B235" i="5"/>
  <c r="C234" i="5"/>
  <c r="K232" i="5"/>
  <c r="L232" i="5"/>
  <c r="F230" i="4"/>
  <c r="G230" i="4" s="1"/>
  <c r="L233" i="5"/>
  <c r="K233" i="5"/>
  <c r="B236" i="5"/>
  <c r="C235" i="5"/>
  <c r="G234" i="5"/>
  <c r="F235" i="5"/>
  <c r="J234" i="5"/>
  <c r="I234" i="5"/>
  <c r="H234" i="5"/>
  <c r="B237" i="5"/>
  <c r="C236" i="5"/>
  <c r="J235" i="5"/>
  <c r="G235" i="5"/>
  <c r="F236" i="5"/>
  <c r="H235" i="5"/>
  <c r="I235" i="5"/>
  <c r="L234" i="5"/>
  <c r="K234" i="5"/>
  <c r="F232" i="4"/>
  <c r="F237" i="5"/>
  <c r="G236" i="5"/>
  <c r="J236" i="5"/>
  <c r="H236" i="5"/>
  <c r="I236" i="5"/>
  <c r="L235" i="5"/>
  <c r="K235" i="5"/>
  <c r="B238" i="5"/>
  <c r="C237" i="5"/>
  <c r="F233" i="4"/>
  <c r="B239" i="5"/>
  <c r="C238" i="5"/>
  <c r="L236" i="5"/>
  <c r="K236" i="5"/>
  <c r="G237" i="5"/>
  <c r="F238" i="5"/>
  <c r="J237" i="5"/>
  <c r="H237" i="5"/>
  <c r="I237" i="5"/>
  <c r="J238" i="5"/>
  <c r="F239" i="5"/>
  <c r="G238" i="5"/>
  <c r="H238" i="5"/>
  <c r="I238" i="5"/>
  <c r="K237" i="5"/>
  <c r="L237" i="5"/>
  <c r="B240" i="5"/>
  <c r="C239" i="5"/>
  <c r="B241" i="5"/>
  <c r="C240" i="5"/>
  <c r="F240" i="5"/>
  <c r="G239" i="5"/>
  <c r="J239" i="5"/>
  <c r="I239" i="5"/>
  <c r="H239" i="5"/>
  <c r="L238" i="5"/>
  <c r="K238" i="5"/>
  <c r="G240" i="5"/>
  <c r="J240" i="5"/>
  <c r="F241" i="5"/>
  <c r="H240" i="5"/>
  <c r="I240" i="5"/>
  <c r="L239" i="5"/>
  <c r="K239" i="5"/>
  <c r="B242" i="5"/>
  <c r="C241" i="5"/>
  <c r="B243" i="5"/>
  <c r="C242" i="5"/>
  <c r="F242" i="5"/>
  <c r="J241" i="5"/>
  <c r="G241" i="5"/>
  <c r="I241" i="5"/>
  <c r="H241" i="5"/>
  <c r="L240" i="5"/>
  <c r="K240" i="5"/>
  <c r="K241" i="5"/>
  <c r="L241" i="5"/>
  <c r="J242" i="5"/>
  <c r="F243" i="5"/>
  <c r="G242" i="5"/>
  <c r="I242" i="5"/>
  <c r="H242" i="5"/>
  <c r="B244" i="5"/>
  <c r="C243" i="5"/>
  <c r="B245" i="5"/>
  <c r="C244" i="5"/>
  <c r="L242" i="5"/>
  <c r="K242" i="5"/>
  <c r="G243" i="5"/>
  <c r="J243" i="5"/>
  <c r="F244" i="5"/>
  <c r="I243" i="5"/>
  <c r="H243" i="5"/>
  <c r="F245" i="5"/>
  <c r="J244" i="5"/>
  <c r="G244" i="5"/>
  <c r="I244" i="5"/>
  <c r="H244" i="5"/>
  <c r="L243" i="5"/>
  <c r="K243" i="5"/>
  <c r="B246" i="5"/>
  <c r="C245" i="5"/>
  <c r="B247" i="5"/>
  <c r="C246" i="5"/>
  <c r="L244" i="5"/>
  <c r="K244" i="5"/>
  <c r="G245" i="5"/>
  <c r="F246" i="5"/>
  <c r="J245" i="5"/>
  <c r="H245" i="5"/>
  <c r="I245" i="5"/>
  <c r="J246" i="5"/>
  <c r="F247" i="5"/>
  <c r="G246" i="5"/>
  <c r="I246" i="5"/>
  <c r="H246" i="5"/>
  <c r="K245" i="5"/>
  <c r="L245" i="5"/>
  <c r="B248" i="5"/>
  <c r="C247" i="5"/>
  <c r="B249" i="5"/>
  <c r="C248" i="5"/>
  <c r="F248" i="5"/>
  <c r="G247" i="5"/>
  <c r="J247" i="5"/>
  <c r="H247" i="5"/>
  <c r="I247" i="5"/>
  <c r="L246" i="5"/>
  <c r="K246" i="5"/>
  <c r="G248" i="5"/>
  <c r="F249" i="5"/>
  <c r="J248" i="5"/>
  <c r="I248" i="5"/>
  <c r="H248" i="5"/>
  <c r="L247" i="5"/>
  <c r="K247" i="5"/>
  <c r="B250" i="5"/>
  <c r="C249" i="5"/>
  <c r="F245" i="4"/>
  <c r="B251" i="5"/>
  <c r="C250" i="5"/>
  <c r="J249" i="5"/>
  <c r="G249" i="5"/>
  <c r="F250" i="5"/>
  <c r="I249" i="5"/>
  <c r="H249" i="5"/>
  <c r="K248" i="5"/>
  <c r="L248" i="5"/>
  <c r="F251" i="5"/>
  <c r="J250" i="5"/>
  <c r="G250" i="5"/>
  <c r="H250" i="5"/>
  <c r="I250" i="5"/>
  <c r="L249" i="5"/>
  <c r="K249" i="5"/>
  <c r="B252" i="5"/>
  <c r="C251" i="5"/>
  <c r="F247" i="4"/>
  <c r="B253" i="5"/>
  <c r="C252" i="5"/>
  <c r="L250" i="5"/>
  <c r="K250" i="5"/>
  <c r="G251" i="5"/>
  <c r="F252" i="5"/>
  <c r="J251" i="5"/>
  <c r="I251" i="5"/>
  <c r="H251" i="5"/>
  <c r="F253" i="5"/>
  <c r="J252" i="5"/>
  <c r="G252" i="5"/>
  <c r="I252" i="5"/>
  <c r="H252" i="5"/>
  <c r="L251" i="5"/>
  <c r="K251" i="5"/>
  <c r="B254" i="5"/>
  <c r="C253" i="5"/>
  <c r="B255" i="5"/>
  <c r="C254" i="5"/>
  <c r="L252" i="5"/>
  <c r="K252" i="5"/>
  <c r="G253" i="5"/>
  <c r="J253" i="5"/>
  <c r="F254" i="5"/>
  <c r="H253" i="5"/>
  <c r="I253" i="5"/>
  <c r="F250" i="4"/>
  <c r="J254" i="5"/>
  <c r="G254" i="5"/>
  <c r="F255" i="5"/>
  <c r="H254" i="5"/>
  <c r="I254" i="5"/>
  <c r="L253" i="5"/>
  <c r="K253" i="5"/>
  <c r="B256" i="5"/>
  <c r="C255" i="5"/>
  <c r="F251" i="4"/>
  <c r="B257" i="5"/>
  <c r="C256" i="5"/>
  <c r="L254" i="5"/>
  <c r="K254" i="5"/>
  <c r="F256" i="5"/>
  <c r="J255" i="5"/>
  <c r="G255" i="5"/>
  <c r="I255" i="5"/>
  <c r="H255" i="5"/>
  <c r="F252" i="4"/>
  <c r="I252" i="4" s="1"/>
  <c r="L255" i="5"/>
  <c r="K255" i="5"/>
  <c r="G256" i="5"/>
  <c r="F257" i="5"/>
  <c r="J256" i="5"/>
  <c r="I256" i="5"/>
  <c r="H256" i="5"/>
  <c r="B258" i="5"/>
  <c r="C257" i="5"/>
  <c r="F253" i="4"/>
  <c r="J257" i="5"/>
  <c r="G257" i="5"/>
  <c r="F258" i="5"/>
  <c r="I257" i="5"/>
  <c r="H257" i="5"/>
  <c r="B259" i="5"/>
  <c r="C258" i="5"/>
  <c r="K256" i="5"/>
  <c r="L256" i="5"/>
  <c r="F259" i="5"/>
  <c r="J258" i="5"/>
  <c r="G258" i="5"/>
  <c r="I258" i="5"/>
  <c r="H258" i="5"/>
  <c r="K257" i="5"/>
  <c r="L257" i="5"/>
  <c r="B260" i="5"/>
  <c r="C259"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C260" i="5"/>
  <c r="L258" i="5"/>
  <c r="K258" i="5"/>
  <c r="J259" i="5"/>
  <c r="G259" i="5"/>
  <c r="F260" i="5"/>
  <c r="H259" i="5"/>
  <c r="I259" i="5"/>
  <c r="J260" i="5"/>
  <c r="G260" i="5"/>
  <c r="I260" i="5"/>
  <c r="H260" i="5"/>
  <c r="L259" i="5"/>
  <c r="K259" i="5"/>
  <c r="F257" i="4"/>
  <c r="G257" i="4" s="1"/>
  <c r="L260" i="5"/>
  <c r="K260" i="5"/>
  <c r="F270" i="4"/>
  <c r="G270" i="4" s="1"/>
  <c r="K270" i="4" s="1"/>
  <c r="F271" i="4"/>
  <c r="G271" i="4" s="1"/>
  <c r="L271" i="4" s="1"/>
  <c r="J270" i="4"/>
  <c r="I270" i="4"/>
  <c r="F272" i="4"/>
  <c r="G272" i="4" s="1"/>
  <c r="L272" i="4" s="1"/>
  <c r="J271" i="4"/>
  <c r="H271" i="4"/>
  <c r="I271" i="4"/>
  <c r="F273" i="4"/>
  <c r="G273" i="4" s="1"/>
  <c r="L273" i="4" s="1"/>
  <c r="J272" i="4"/>
  <c r="I272" i="4"/>
  <c r="H272" i="4"/>
  <c r="J273" i="4"/>
  <c r="F275" i="4"/>
  <c r="G275" i="4" s="1"/>
  <c r="K275" i="4" s="1"/>
  <c r="F276" i="4"/>
  <c r="G276" i="4" s="1"/>
  <c r="F278" i="4"/>
  <c r="C278" i="4"/>
  <c r="C279" i="4"/>
  <c r="L278" i="4"/>
  <c r="F279" i="4"/>
  <c r="J278" i="4"/>
  <c r="I278" i="4"/>
  <c r="H278" i="4"/>
  <c r="F280" i="4"/>
  <c r="L279" i="4"/>
  <c r="J279" i="4"/>
  <c r="H279" i="4"/>
  <c r="I279" i="4"/>
  <c r="C280" i="4"/>
  <c r="C281" i="4"/>
  <c r="J280" i="4"/>
  <c r="F281" i="4"/>
  <c r="I280" i="4"/>
  <c r="H280" i="4"/>
  <c r="J281" i="4"/>
  <c r="L281" i="4"/>
  <c r="F282" i="4"/>
  <c r="I281" i="4"/>
  <c r="H281" i="4"/>
  <c r="C282" i="4"/>
  <c r="C283" i="4"/>
  <c r="F283" i="4"/>
  <c r="J282" i="4"/>
  <c r="H282" i="4"/>
  <c r="I282" i="4"/>
  <c r="J283" i="4"/>
  <c r="L283" i="4"/>
  <c r="F284" i="4"/>
  <c r="I283" i="4"/>
  <c r="H283" i="4"/>
  <c r="C284" i="4"/>
  <c r="C285" i="4"/>
  <c r="F285" i="4"/>
  <c r="J284" i="4"/>
  <c r="K284" i="4"/>
  <c r="H284" i="4"/>
  <c r="I284" i="4"/>
  <c r="J285" i="4"/>
  <c r="L285" i="4"/>
  <c r="F286" i="4"/>
  <c r="H285" i="4"/>
  <c r="I285" i="4"/>
  <c r="C286" i="4"/>
  <c r="C287" i="4"/>
  <c r="F287" i="4"/>
  <c r="J286" i="4"/>
  <c r="L286" i="4"/>
  <c r="H286" i="4"/>
  <c r="I286" i="4"/>
  <c r="C288" i="4"/>
  <c r="F288" i="4"/>
  <c r="J287" i="4"/>
  <c r="K287" i="4"/>
  <c r="H287" i="4"/>
  <c r="I287" i="4"/>
  <c r="L288" i="4"/>
  <c r="F289" i="4"/>
  <c r="J288" i="4"/>
  <c r="H288" i="4"/>
  <c r="I288" i="4"/>
  <c r="C289" i="4"/>
  <c r="F290" i="4"/>
  <c r="J289" i="4"/>
  <c r="H289" i="4"/>
  <c r="I289" i="4"/>
  <c r="C290" i="4"/>
  <c r="C291" i="4"/>
  <c r="F291" i="4"/>
  <c r="L290" i="4"/>
  <c r="J290" i="4"/>
  <c r="I290" i="4"/>
  <c r="H290" i="4"/>
  <c r="F292" i="4"/>
  <c r="J291" i="4"/>
  <c r="K291" i="4"/>
  <c r="I291" i="4"/>
  <c r="H291" i="4"/>
  <c r="C292" i="4"/>
  <c r="C293" i="4"/>
  <c r="J292" i="4"/>
  <c r="F293" i="4"/>
  <c r="K292" i="4"/>
  <c r="H292" i="4"/>
  <c r="I292" i="4"/>
  <c r="L293" i="4"/>
  <c r="J293" i="4"/>
  <c r="F294" i="4"/>
  <c r="H293" i="4"/>
  <c r="I293" i="4"/>
  <c r="C294" i="4"/>
  <c r="J294" i="4"/>
  <c r="F295" i="4"/>
  <c r="K294" i="4"/>
  <c r="H294" i="4"/>
  <c r="I294" i="4"/>
  <c r="C295" i="4"/>
  <c r="C296" i="4"/>
  <c r="F296" i="4"/>
  <c r="J295" i="4"/>
  <c r="K295" i="4"/>
  <c r="H295" i="4"/>
  <c r="I295" i="4"/>
  <c r="J296" i="4"/>
  <c r="F297" i="4"/>
  <c r="H296" i="4"/>
  <c r="I296" i="4"/>
  <c r="C297" i="4"/>
  <c r="F298" i="4"/>
  <c r="J297" i="4"/>
  <c r="L297" i="4"/>
  <c r="H297" i="4"/>
  <c r="I297" i="4"/>
  <c r="C298" i="4"/>
  <c r="C299" i="4"/>
  <c r="J298" i="4"/>
  <c r="F299" i="4"/>
  <c r="H298" i="4"/>
  <c r="I298" i="4"/>
  <c r="J299" i="4"/>
  <c r="F300" i="4"/>
  <c r="K299" i="4"/>
  <c r="I299" i="4"/>
  <c r="H299" i="4"/>
  <c r="C300" i="4"/>
  <c r="J300" i="4"/>
  <c r="F301" i="4"/>
  <c r="K300" i="4"/>
  <c r="H300" i="4"/>
  <c r="I300" i="4"/>
  <c r="C301" i="4"/>
  <c r="C302" i="4"/>
  <c r="F302" i="4"/>
  <c r="L301" i="4"/>
  <c r="J301" i="4"/>
  <c r="H301" i="4"/>
  <c r="I301" i="4"/>
  <c r="J302" i="4"/>
  <c r="F303" i="4"/>
  <c r="H302" i="4"/>
  <c r="I302" i="4"/>
  <c r="C303" i="4"/>
  <c r="C304" i="4"/>
  <c r="J303" i="4"/>
  <c r="F304" i="4"/>
  <c r="L303" i="4"/>
  <c r="H303" i="4"/>
  <c r="I303" i="4"/>
  <c r="J304" i="4"/>
  <c r="F305" i="4"/>
  <c r="L304" i="4"/>
  <c r="I304" i="4"/>
  <c r="H304" i="4"/>
  <c r="C305" i="4"/>
  <c r="F306" i="4"/>
  <c r="J305" i="4"/>
  <c r="H305" i="4"/>
  <c r="I305" i="4"/>
  <c r="C306" i="4"/>
  <c r="C307" i="4"/>
  <c r="F307" i="4"/>
  <c r="J306" i="4"/>
  <c r="H306" i="4"/>
  <c r="I306" i="4"/>
  <c r="J307" i="4"/>
  <c r="F308" i="4"/>
  <c r="H307" i="4"/>
  <c r="I307" i="4"/>
  <c r="C308" i="4"/>
  <c r="K308" i="4"/>
  <c r="J308" i="4"/>
  <c r="F309" i="4"/>
  <c r="I308" i="4"/>
  <c r="H308" i="4"/>
  <c r="C309" i="4"/>
  <c r="L309" i="4"/>
  <c r="J309" i="4"/>
  <c r="F310" i="4"/>
  <c r="I309" i="4"/>
  <c r="H309" i="4"/>
  <c r="C310" i="4"/>
  <c r="C311" i="4"/>
  <c r="K310" i="4"/>
  <c r="J310" i="4"/>
  <c r="F311" i="4"/>
  <c r="I310" i="4"/>
  <c r="H310" i="4"/>
  <c r="J311" i="4"/>
  <c r="F312" i="4"/>
  <c r="H311" i="4"/>
  <c r="I311" i="4"/>
  <c r="C312" i="4"/>
  <c r="C313" i="4"/>
  <c r="L312" i="4"/>
  <c r="F313" i="4"/>
  <c r="J312" i="4"/>
  <c r="I312" i="4"/>
  <c r="H312" i="4"/>
  <c r="F314" i="4"/>
  <c r="J313" i="4"/>
  <c r="H313" i="4"/>
  <c r="I313" i="4"/>
  <c r="C314" i="4"/>
  <c r="C315" i="4"/>
  <c r="F315" i="4"/>
  <c r="J314" i="4"/>
  <c r="H314" i="4"/>
  <c r="I314" i="4"/>
  <c r="K315" i="4"/>
  <c r="J315" i="4"/>
  <c r="F316" i="4"/>
  <c r="H315" i="4"/>
  <c r="I315" i="4"/>
  <c r="C316" i="4"/>
  <c r="J316" i="4"/>
  <c r="F317" i="4"/>
  <c r="H316" i="4"/>
  <c r="I316" i="4"/>
  <c r="C317" i="4"/>
  <c r="C318" i="4"/>
  <c r="L317" i="4"/>
  <c r="F318" i="4"/>
  <c r="J317" i="4"/>
  <c r="H317" i="4"/>
  <c r="I317" i="4"/>
  <c r="F319" i="4"/>
  <c r="J318" i="4"/>
  <c r="K318" i="4"/>
  <c r="H318" i="4"/>
  <c r="I318" i="4"/>
  <c r="C319" i="4"/>
  <c r="C320" i="4"/>
  <c r="F320" i="4"/>
  <c r="J319" i="4"/>
  <c r="K319" i="4"/>
  <c r="H319" i="4"/>
  <c r="I319" i="4"/>
  <c r="F321" i="4"/>
  <c r="J320" i="4"/>
  <c r="K320" i="4"/>
  <c r="I320" i="4"/>
  <c r="H320" i="4"/>
  <c r="C321" i="4"/>
  <c r="C322" i="4"/>
  <c r="F322" i="4"/>
  <c r="J321" i="4"/>
  <c r="K321" i="4"/>
  <c r="I321" i="4"/>
  <c r="H321" i="4"/>
  <c r="J322" i="4"/>
  <c r="F323" i="4"/>
  <c r="H322" i="4"/>
  <c r="I322" i="4"/>
  <c r="C323" i="4"/>
  <c r="C324" i="4"/>
  <c r="F324" i="4"/>
  <c r="J323" i="4"/>
  <c r="K323" i="4"/>
  <c r="H323" i="4"/>
  <c r="I323" i="4"/>
  <c r="C325" i="4"/>
  <c r="F325" i="4"/>
  <c r="L324" i="4"/>
  <c r="J324" i="4"/>
  <c r="H324" i="4"/>
  <c r="I324" i="4"/>
  <c r="F326" i="4"/>
  <c r="J325" i="4"/>
  <c r="H325" i="4"/>
  <c r="I325" i="4"/>
  <c r="C326" i="4"/>
  <c r="C327" i="4"/>
  <c r="L326" i="4"/>
  <c r="J326" i="4"/>
  <c r="F327" i="4"/>
  <c r="I326" i="4"/>
  <c r="H326" i="4"/>
  <c r="J327" i="4"/>
  <c r="F328" i="4"/>
  <c r="I327" i="4"/>
  <c r="H327" i="4"/>
  <c r="C328" i="4"/>
  <c r="J328" i="4"/>
  <c r="F329" i="4"/>
  <c r="K328" i="4"/>
  <c r="H328" i="4"/>
  <c r="I328" i="4"/>
  <c r="C329" i="4"/>
  <c r="C330" i="4"/>
  <c r="J329" i="4"/>
  <c r="F330" i="4"/>
  <c r="H329" i="4"/>
  <c r="I329" i="4"/>
  <c r="F331" i="4"/>
  <c r="K330" i="4"/>
  <c r="J330" i="4"/>
  <c r="I330" i="4"/>
  <c r="H330" i="4"/>
  <c r="C331" i="4"/>
  <c r="C332" i="4"/>
  <c r="F332" i="4"/>
  <c r="J331" i="4"/>
  <c r="H331" i="4"/>
  <c r="I331" i="4"/>
  <c r="F333" i="4"/>
  <c r="J332" i="4"/>
  <c r="K332" i="4"/>
  <c r="H332" i="4"/>
  <c r="I332" i="4"/>
  <c r="C333" i="4"/>
  <c r="C334" i="4"/>
  <c r="F334" i="4"/>
  <c r="J333" i="4"/>
  <c r="H333" i="4"/>
  <c r="I333" i="4"/>
  <c r="F335" i="4"/>
  <c r="J334" i="4"/>
  <c r="H334" i="4"/>
  <c r="I334" i="4"/>
  <c r="C335" i="4"/>
  <c r="C336" i="4"/>
  <c r="F336" i="4"/>
  <c r="J335" i="4"/>
  <c r="L335" i="4"/>
  <c r="H335" i="4"/>
  <c r="I335" i="4"/>
  <c r="F337" i="4"/>
  <c r="J336" i="4"/>
  <c r="H336" i="4"/>
  <c r="I336" i="4"/>
  <c r="C337" i="4"/>
  <c r="C338" i="4"/>
  <c r="J337" i="4"/>
  <c r="F338" i="4"/>
  <c r="L337" i="4"/>
  <c r="H337" i="4"/>
  <c r="I337" i="4"/>
  <c r="J338" i="4"/>
  <c r="F339" i="4"/>
  <c r="I338" i="4"/>
  <c r="H338" i="4"/>
  <c r="C339" i="4"/>
  <c r="C340" i="4"/>
  <c r="K339" i="4"/>
  <c r="J339" i="4"/>
  <c r="F340" i="4"/>
  <c r="I339" i="4"/>
  <c r="H339" i="4"/>
  <c r="J340" i="4"/>
  <c r="F341" i="4"/>
  <c r="K340" i="4"/>
  <c r="I340" i="4"/>
  <c r="H340" i="4"/>
  <c r="C341" i="4"/>
  <c r="C342" i="4"/>
  <c r="K341" i="4"/>
  <c r="J341" i="4"/>
  <c r="F342" i="4"/>
  <c r="H341" i="4"/>
  <c r="I341" i="4"/>
  <c r="J342" i="4"/>
  <c r="F343" i="4"/>
  <c r="H342" i="4"/>
  <c r="I342" i="4"/>
  <c r="C343" i="4"/>
  <c r="C344" i="4"/>
  <c r="K343" i="4"/>
  <c r="J343" i="4"/>
  <c r="F344" i="4"/>
  <c r="I343" i="4"/>
  <c r="H343" i="4"/>
  <c r="C345" i="4"/>
  <c r="J344" i="4"/>
  <c r="F345" i="4"/>
  <c r="H344" i="4"/>
  <c r="I344" i="4"/>
  <c r="F346" i="4"/>
  <c r="J345" i="4"/>
  <c r="H345" i="4"/>
  <c r="I345" i="4"/>
  <c r="C346" i="4"/>
  <c r="J346" i="4"/>
  <c r="F347" i="4"/>
  <c r="K346" i="4"/>
  <c r="I346" i="4"/>
  <c r="H346" i="4"/>
  <c r="C347" i="4"/>
  <c r="C348" i="4"/>
  <c r="L347" i="4"/>
  <c r="J347" i="4"/>
  <c r="F348" i="4"/>
  <c r="H347" i="4"/>
  <c r="I347" i="4"/>
  <c r="F349" i="4"/>
  <c r="J348" i="4"/>
  <c r="L348" i="4"/>
  <c r="H348" i="4"/>
  <c r="I348" i="4"/>
  <c r="C349" i="4"/>
  <c r="C350" i="4"/>
  <c r="L349" i="4"/>
  <c r="F350" i="4"/>
  <c r="J349" i="4"/>
  <c r="I349" i="4"/>
  <c r="H349" i="4"/>
  <c r="F351" i="4"/>
  <c r="J350" i="4"/>
  <c r="L350" i="4"/>
  <c r="H350" i="4"/>
  <c r="I350" i="4"/>
  <c r="C351" i="4"/>
  <c r="C352" i="4"/>
  <c r="F352" i="4"/>
  <c r="J351" i="4"/>
  <c r="I351" i="4"/>
  <c r="H351" i="4"/>
  <c r="F353" i="4"/>
  <c r="J352" i="4"/>
  <c r="L352" i="4"/>
  <c r="I352" i="4"/>
  <c r="H352" i="4"/>
  <c r="C353" i="4"/>
  <c r="C354" i="4"/>
  <c r="J353" i="4"/>
  <c r="F354" i="4"/>
  <c r="H353" i="4"/>
  <c r="I353" i="4"/>
  <c r="F355" i="4"/>
  <c r="J354" i="4"/>
  <c r="K354" i="4"/>
  <c r="I354" i="4"/>
  <c r="H354" i="4"/>
  <c r="C355" i="4"/>
  <c r="K355" i="4"/>
  <c r="J355" i="4"/>
  <c r="F356" i="4"/>
  <c r="H355" i="4"/>
  <c r="I355" i="4"/>
  <c r="C356" i="4"/>
  <c r="F357" i="4"/>
  <c r="J356" i="4"/>
  <c r="I356" i="4"/>
  <c r="H356" i="4"/>
  <c r="C357" i="4"/>
  <c r="C358" i="4"/>
  <c r="L357" i="4"/>
  <c r="J357" i="4"/>
  <c r="F358" i="4"/>
  <c r="H357" i="4"/>
  <c r="I357" i="4"/>
  <c r="F359" i="4"/>
  <c r="J358" i="4"/>
  <c r="H358" i="4"/>
  <c r="I358" i="4"/>
  <c r="C359" i="4"/>
  <c r="C360" i="4"/>
  <c r="J359" i="4"/>
  <c r="F360" i="4"/>
  <c r="L359" i="4"/>
  <c r="I359" i="4"/>
  <c r="H359" i="4"/>
  <c r="F361" i="4"/>
  <c r="J360" i="4"/>
  <c r="K360" i="4"/>
  <c r="H360" i="4"/>
  <c r="I360" i="4"/>
  <c r="C361" i="4"/>
  <c r="C362" i="4"/>
  <c r="J361" i="4"/>
  <c r="K361" i="4"/>
  <c r="F362" i="4"/>
  <c r="H361" i="4"/>
  <c r="I361" i="4"/>
  <c r="J362" i="4"/>
  <c r="K362" i="4"/>
  <c r="F363" i="4"/>
  <c r="I362" i="4"/>
  <c r="H362" i="4"/>
  <c r="C363" i="4"/>
  <c r="C364" i="4"/>
  <c r="F364" i="4"/>
  <c r="J363" i="4"/>
  <c r="I363" i="4"/>
  <c r="H363" i="4"/>
  <c r="J364" i="4"/>
  <c r="F365" i="4"/>
  <c r="I364" i="4"/>
  <c r="H364" i="4"/>
  <c r="C365" i="4"/>
  <c r="C366" i="4"/>
  <c r="F366" i="4"/>
  <c r="J365" i="4"/>
  <c r="H365" i="4"/>
  <c r="I365" i="4"/>
  <c r="F367" i="4"/>
  <c r="L366" i="4"/>
  <c r="J366" i="4"/>
  <c r="H366" i="4"/>
  <c r="I366" i="4"/>
  <c r="C367" i="4"/>
  <c r="C368" i="4"/>
  <c r="K367" i="4"/>
  <c r="F368" i="4"/>
  <c r="J367" i="4"/>
  <c r="I367" i="4"/>
  <c r="H367" i="4"/>
  <c r="C369" i="4"/>
  <c r="F369" i="4"/>
  <c r="J368" i="4"/>
  <c r="H368" i="4"/>
  <c r="I368" i="4"/>
  <c r="J369" i="4"/>
  <c r="K369" i="4"/>
  <c r="H369" i="4"/>
  <c r="I369" i="4"/>
  <c r="F370" i="3"/>
  <c r="F371" i="3"/>
  <c r="G370" i="3"/>
  <c r="L370" i="3" s="1"/>
  <c r="H370" i="3"/>
  <c r="J370" i="3"/>
  <c r="I370" i="3"/>
  <c r="C370" i="3"/>
  <c r="C371" i="3"/>
  <c r="H371" i="3"/>
  <c r="G371" i="3"/>
  <c r="I371" i="3"/>
  <c r="J371" i="3"/>
  <c r="F372" i="3"/>
  <c r="H372" i="3"/>
  <c r="F373" i="3"/>
  <c r="G372" i="3"/>
  <c r="L372" i="3" s="1"/>
  <c r="I372" i="3"/>
  <c r="J372" i="3"/>
  <c r="C372" i="3"/>
  <c r="C373" i="3"/>
  <c r="H373" i="3"/>
  <c r="F374" i="3"/>
  <c r="G373" i="3"/>
  <c r="K373" i="3" s="1"/>
  <c r="J373" i="3"/>
  <c r="I373" i="3"/>
  <c r="G374" i="3"/>
  <c r="K374" i="3" s="1"/>
  <c r="F375" i="3"/>
  <c r="J374" i="3"/>
  <c r="I374" i="3"/>
  <c r="H374" i="3"/>
  <c r="C374" i="3"/>
  <c r="AA43" i="1"/>
  <c r="AA44" i="1" s="1"/>
  <c r="AA45" i="1" s="1"/>
  <c r="AA46" i="1" s="1"/>
  <c r="AA14" i="1"/>
  <c r="C375" i="3"/>
  <c r="G375" i="3"/>
  <c r="H375" i="3"/>
  <c r="J375" i="3"/>
  <c r="I375" i="3"/>
  <c r="AC13" i="8" l="1"/>
  <c r="AA36" i="8"/>
  <c r="G19" i="4"/>
  <c r="B65" i="1"/>
  <c r="W62" i="1"/>
  <c r="W63" i="1" s="1"/>
  <c r="W64" i="1" s="1"/>
  <c r="X65" i="1" s="1"/>
  <c r="G277" i="4"/>
  <c r="L277" i="4" s="1"/>
  <c r="J277" i="4"/>
  <c r="H277" i="4"/>
  <c r="I277" i="4"/>
  <c r="H276" i="4"/>
  <c r="J276" i="4"/>
  <c r="I276" i="4"/>
  <c r="I275" i="4"/>
  <c r="H275" i="4"/>
  <c r="J275" i="4"/>
  <c r="G274" i="4"/>
  <c r="L274" i="4" s="1"/>
  <c r="J274" i="4"/>
  <c r="H274" i="4"/>
  <c r="I274" i="4"/>
  <c r="H273" i="4"/>
  <c r="I273" i="4"/>
  <c r="H270" i="4"/>
  <c r="F260" i="4"/>
  <c r="G260" i="4" s="1"/>
  <c r="K260" i="4" s="1"/>
  <c r="F261" i="4"/>
  <c r="G261" i="4" s="1"/>
  <c r="K261" i="4" s="1"/>
  <c r="F262" i="4"/>
  <c r="F263" i="4"/>
  <c r="G263" i="4" s="1"/>
  <c r="K263" i="4" s="1"/>
  <c r="G262" i="4"/>
  <c r="K262" i="4" s="1"/>
  <c r="J262" i="4"/>
  <c r="H262" i="4"/>
  <c r="J254" i="4"/>
  <c r="H254" i="4"/>
  <c r="G253" i="4"/>
  <c r="L253" i="4" s="1"/>
  <c r="H252" i="4"/>
  <c r="J252" i="4"/>
  <c r="G252" i="4"/>
  <c r="K252" i="4" s="1"/>
  <c r="G251" i="4"/>
  <c r="L251" i="4" s="1"/>
  <c r="H250" i="4"/>
  <c r="G250" i="4"/>
  <c r="L250" i="4" s="1"/>
  <c r="J250" i="4"/>
  <c r="J247" i="4"/>
  <c r="G247" i="4"/>
  <c r="L247" i="4" s="1"/>
  <c r="J246" i="4"/>
  <c r="G246" i="4"/>
  <c r="L246" i="4" s="1"/>
  <c r="J245" i="4"/>
  <c r="G245" i="4"/>
  <c r="L245" i="4" s="1"/>
  <c r="J233" i="4"/>
  <c r="G233" i="4"/>
  <c r="L233" i="4" s="1"/>
  <c r="J232" i="4"/>
  <c r="G232" i="4"/>
  <c r="L232" i="4" s="1"/>
  <c r="J229" i="4"/>
  <c r="G229" i="4"/>
  <c r="L229" i="4" s="1"/>
  <c r="H228" i="4"/>
  <c r="G228" i="4"/>
  <c r="L228" i="4" s="1"/>
  <c r="J227" i="4"/>
  <c r="G227" i="4"/>
  <c r="K227" i="4" s="1"/>
  <c r="J226" i="4"/>
  <c r="G226" i="4"/>
  <c r="K226" i="4" s="1"/>
  <c r="J225" i="4"/>
  <c r="G225" i="4"/>
  <c r="L225" i="4" s="1"/>
  <c r="J223" i="4"/>
  <c r="G223" i="4"/>
  <c r="L223" i="4" s="1"/>
  <c r="I221" i="4"/>
  <c r="G221" i="4"/>
  <c r="L221" i="4" s="1"/>
  <c r="J220" i="4"/>
  <c r="G220" i="4"/>
  <c r="K220" i="4" s="1"/>
  <c r="E308" i="4"/>
  <c r="E278" i="4"/>
  <c r="E298" i="4"/>
  <c r="E288" i="4"/>
  <c r="L230" i="4"/>
  <c r="L249" i="4"/>
  <c r="L257" i="4"/>
  <c r="AA47" i="1"/>
  <c r="AA48" i="1" s="1"/>
  <c r="AA49" i="1" s="1"/>
  <c r="AA50" i="1" s="1"/>
  <c r="AA51" i="1" s="1"/>
  <c r="AA52" i="1" s="1"/>
  <c r="AA53" i="1" s="1"/>
  <c r="AA54" i="1" s="1"/>
  <c r="AA55" i="1" s="1"/>
  <c r="AA56" i="1" s="1"/>
  <c r="AA57" i="1" s="1"/>
  <c r="I224" i="4"/>
  <c r="I262" i="4"/>
  <c r="I254" i="4"/>
  <c r="L254" i="4"/>
  <c r="J261" i="4"/>
  <c r="H261" i="4"/>
  <c r="I261" i="4"/>
  <c r="J260" i="4"/>
  <c r="H260" i="4"/>
  <c r="I260" i="4"/>
  <c r="K259" i="4"/>
  <c r="I259" i="4"/>
  <c r="J259" i="4"/>
  <c r="H259" i="4"/>
  <c r="J258" i="4"/>
  <c r="K258" i="4"/>
  <c r="H258" i="4"/>
  <c r="I258" i="4"/>
  <c r="I257" i="4"/>
  <c r="H257" i="4"/>
  <c r="J257" i="4"/>
  <c r="J256" i="4"/>
  <c r="L256" i="4"/>
  <c r="I256" i="4"/>
  <c r="H256" i="4"/>
  <c r="L255" i="4"/>
  <c r="I255" i="4"/>
  <c r="H255" i="4"/>
  <c r="J255" i="4"/>
  <c r="H253" i="4"/>
  <c r="I253" i="4"/>
  <c r="J253" i="4"/>
  <c r="H251" i="4"/>
  <c r="I251" i="4"/>
  <c r="J251" i="4"/>
  <c r="I250" i="4"/>
  <c r="H249" i="4"/>
  <c r="I249" i="4"/>
  <c r="J249" i="4"/>
  <c r="E258" i="4"/>
  <c r="J248" i="4"/>
  <c r="L248" i="4"/>
  <c r="I248" i="4"/>
  <c r="H248" i="4"/>
  <c r="I247" i="4"/>
  <c r="H247" i="4"/>
  <c r="H246" i="4"/>
  <c r="I246" i="4"/>
  <c r="I245" i="4"/>
  <c r="H245" i="4"/>
  <c r="L244" i="4"/>
  <c r="J244" i="4"/>
  <c r="I244" i="4"/>
  <c r="H244" i="4"/>
  <c r="J243" i="4"/>
  <c r="L243" i="4"/>
  <c r="H243" i="4"/>
  <c r="I243" i="4"/>
  <c r="J242" i="4"/>
  <c r="I242" i="4"/>
  <c r="H242" i="4"/>
  <c r="K242" i="4"/>
  <c r="I241" i="4"/>
  <c r="H241" i="4"/>
  <c r="J241" i="4"/>
  <c r="L241" i="4"/>
  <c r="L240" i="4"/>
  <c r="H240" i="4"/>
  <c r="J240" i="4"/>
  <c r="I240" i="4"/>
  <c r="J239" i="4"/>
  <c r="K239" i="4"/>
  <c r="I239" i="4"/>
  <c r="H239" i="4"/>
  <c r="J238" i="4"/>
  <c r="K238" i="4"/>
  <c r="I238" i="4"/>
  <c r="H238" i="4"/>
  <c r="I237" i="4"/>
  <c r="H237" i="4"/>
  <c r="L237" i="4"/>
  <c r="J237" i="4"/>
  <c r="L236" i="4"/>
  <c r="J236" i="4"/>
  <c r="H236" i="4"/>
  <c r="I236" i="4"/>
  <c r="L235" i="4"/>
  <c r="H235" i="4"/>
  <c r="I235" i="4"/>
  <c r="J235" i="4"/>
  <c r="L234" i="4"/>
  <c r="J234" i="4"/>
  <c r="H234" i="4"/>
  <c r="I234" i="4"/>
  <c r="I233" i="4"/>
  <c r="H233" i="4"/>
  <c r="H232" i="4"/>
  <c r="I232" i="4"/>
  <c r="J231" i="4"/>
  <c r="L231" i="4"/>
  <c r="H231" i="4"/>
  <c r="I231" i="4"/>
  <c r="J230" i="4"/>
  <c r="H230" i="4"/>
  <c r="I230" i="4"/>
  <c r="I229" i="4"/>
  <c r="E238" i="4"/>
  <c r="H229" i="4"/>
  <c r="J228" i="4"/>
  <c r="I228" i="4"/>
  <c r="H227" i="4"/>
  <c r="I227" i="4"/>
  <c r="I226" i="4"/>
  <c r="H226" i="4"/>
  <c r="H225" i="4"/>
  <c r="I225" i="4"/>
  <c r="H224" i="4"/>
  <c r="K224" i="4"/>
  <c r="J224" i="4"/>
  <c r="I223" i="4"/>
  <c r="H223" i="4"/>
  <c r="H222" i="4"/>
  <c r="I222" i="4"/>
  <c r="K222" i="4"/>
  <c r="J222" i="4"/>
  <c r="H221" i="4"/>
  <c r="J221" i="4"/>
  <c r="H220" i="4"/>
  <c r="I220" i="4"/>
  <c r="J219" i="4"/>
  <c r="L219" i="4"/>
  <c r="H219" i="4"/>
  <c r="I219" i="4"/>
  <c r="K218" i="4"/>
  <c r="J218" i="4"/>
  <c r="I218" i="4"/>
  <c r="H218" i="4"/>
  <c r="E218" i="4"/>
  <c r="E158" i="3"/>
  <c r="E178" i="3"/>
  <c r="E78" i="3"/>
  <c r="E98" i="3"/>
  <c r="E138" i="3"/>
  <c r="E118" i="3"/>
  <c r="E128" i="3"/>
  <c r="E68" i="3"/>
  <c r="E88" i="3"/>
  <c r="E108" i="3"/>
  <c r="AA15" i="1"/>
  <c r="L76" i="1"/>
  <c r="N76" i="1" s="1"/>
  <c r="N75" i="1" s="1"/>
  <c r="L79" i="1" s="1"/>
  <c r="H33" i="6"/>
  <c r="H22" i="6"/>
  <c r="H34" i="6"/>
  <c r="H21" i="6"/>
  <c r="H25" i="6"/>
  <c r="H19" i="6"/>
  <c r="K27" i="6"/>
  <c r="K21" i="6"/>
  <c r="K34" i="6"/>
  <c r="K30" i="6"/>
  <c r="K20" i="6"/>
  <c r="K31" i="6"/>
  <c r="K26" i="6"/>
  <c r="K22" i="6"/>
  <c r="K28" i="6"/>
  <c r="K19" i="6"/>
  <c r="K33" i="6"/>
  <c r="K25" i="6"/>
  <c r="H26" i="6"/>
  <c r="K15" i="5"/>
  <c r="I30" i="5" s="1"/>
  <c r="H23" i="6"/>
  <c r="H31" i="6"/>
  <c r="H28" i="6"/>
  <c r="K26" i="5"/>
  <c r="K27" i="5"/>
  <c r="K50" i="5"/>
  <c r="K32" i="5"/>
  <c r="K44" i="5"/>
  <c r="K55" i="5"/>
  <c r="K29" i="5"/>
  <c r="K34" i="5"/>
  <c r="K57" i="5"/>
  <c r="K20" i="5"/>
  <c r="K58" i="5"/>
  <c r="K40" i="5"/>
  <c r="K47" i="5"/>
  <c r="K19" i="5"/>
  <c r="K25" i="5"/>
  <c r="K36" i="5"/>
  <c r="K41" i="5"/>
  <c r="K45" i="5"/>
  <c r="K52" i="5"/>
  <c r="K23" i="5"/>
  <c r="K42" i="5"/>
  <c r="K53" i="5"/>
  <c r="K37" i="5"/>
  <c r="K28" i="5"/>
  <c r="K38" i="5"/>
  <c r="K54" i="5"/>
  <c r="K59" i="5"/>
  <c r="K21" i="5"/>
  <c r="K43" i="5"/>
  <c r="K51" i="5"/>
  <c r="K30" i="5"/>
  <c r="K31" i="5"/>
  <c r="K49" i="5"/>
  <c r="K22" i="5"/>
  <c r="K33" i="5"/>
  <c r="K56" i="5"/>
  <c r="K24" i="5"/>
  <c r="K35" i="5"/>
  <c r="K46" i="5"/>
  <c r="K48" i="5"/>
  <c r="K39" i="5"/>
  <c r="H33" i="5"/>
  <c r="H54" i="5"/>
  <c r="H30" i="5"/>
  <c r="H36" i="5"/>
  <c r="H47" i="5"/>
  <c r="H49" i="5"/>
  <c r="H59" i="5"/>
  <c r="H31" i="5"/>
  <c r="H40" i="5"/>
  <c r="H26" i="5"/>
  <c r="H27" i="5"/>
  <c r="H28" i="5"/>
  <c r="H42" i="5"/>
  <c r="H51" i="5"/>
  <c r="H39" i="5"/>
  <c r="H53" i="5"/>
  <c r="H58" i="5"/>
  <c r="H29" i="5"/>
  <c r="H21" i="5"/>
  <c r="H35" i="5"/>
  <c r="H56" i="5"/>
  <c r="H34" i="5"/>
  <c r="H44" i="5"/>
  <c r="H55" i="5"/>
  <c r="H45" i="5"/>
  <c r="H22" i="5"/>
  <c r="H32" i="5"/>
  <c r="H50" i="5"/>
  <c r="H20" i="5"/>
  <c r="H23" i="5"/>
  <c r="H24" i="5"/>
  <c r="H25" i="5"/>
  <c r="H41" i="5"/>
  <c r="H57" i="5"/>
  <c r="H38" i="5"/>
  <c r="H37" i="5"/>
  <c r="H43" i="5"/>
  <c r="H46" i="5"/>
  <c r="H48" i="5"/>
  <c r="H52" i="5"/>
  <c r="H19" i="5"/>
  <c r="I30" i="6"/>
  <c r="I24" i="6"/>
  <c r="I27" i="6"/>
  <c r="I21" i="6"/>
  <c r="I32" i="6"/>
  <c r="I29" i="6"/>
  <c r="I33" i="6"/>
  <c r="I26" i="6"/>
  <c r="I23" i="6"/>
  <c r="I20" i="6"/>
  <c r="I34" i="6"/>
  <c r="I31" i="6"/>
  <c r="I28" i="6"/>
  <c r="I25" i="6"/>
  <c r="I22" i="6"/>
  <c r="I19" i="6"/>
  <c r="K14" i="5"/>
  <c r="H20" i="6"/>
  <c r="K23" i="6"/>
  <c r="H29" i="6"/>
  <c r="H32" i="6"/>
  <c r="K29" i="6"/>
  <c r="H24" i="6"/>
  <c r="K32" i="6"/>
  <c r="H27" i="6"/>
  <c r="K24" i="6"/>
  <c r="H30" i="6"/>
  <c r="E148" i="4"/>
  <c r="K516" i="4"/>
  <c r="L497" i="4"/>
  <c r="E78" i="4"/>
  <c r="K506" i="4"/>
  <c r="K511" i="4"/>
  <c r="L485" i="4"/>
  <c r="C19" i="4"/>
  <c r="C78" i="1"/>
  <c r="E128" i="4"/>
  <c r="E108" i="4"/>
  <c r="K518" i="4"/>
  <c r="L517" i="4"/>
  <c r="E58" i="4"/>
  <c r="E88" i="4"/>
  <c r="E48" i="4"/>
  <c r="L58" i="1"/>
  <c r="L40" i="1"/>
  <c r="N40" i="1" s="1"/>
  <c r="N39" i="1" s="1"/>
  <c r="L43" i="1" s="1"/>
  <c r="F65" i="1"/>
  <c r="B66" i="1"/>
  <c r="B82" i="1"/>
  <c r="B89" i="1" s="1"/>
  <c r="B90" i="1"/>
  <c r="B81" i="1"/>
  <c r="B85" i="1" s="1"/>
  <c r="B94" i="1"/>
  <c r="E68" i="4"/>
  <c r="K482" i="4"/>
  <c r="L476" i="4"/>
  <c r="K488" i="4"/>
  <c r="L515" i="4"/>
  <c r="L459" i="4"/>
  <c r="K428" i="4"/>
  <c r="K457" i="4"/>
  <c r="L321" i="4"/>
  <c r="K271" i="4"/>
  <c r="K415" i="4"/>
  <c r="K359" i="4"/>
  <c r="L369" i="4"/>
  <c r="L367" i="4"/>
  <c r="K348" i="4"/>
  <c r="K439" i="4"/>
  <c r="K408" i="4"/>
  <c r="K434" i="4"/>
  <c r="K425" i="4"/>
  <c r="L452" i="4"/>
  <c r="K464" i="4"/>
  <c r="L498" i="4"/>
  <c r="L377" i="4"/>
  <c r="L284" i="4"/>
  <c r="L402" i="4"/>
  <c r="K293" i="4"/>
  <c r="K349" i="4"/>
  <c r="L299" i="4"/>
  <c r="L318" i="4"/>
  <c r="L292" i="4"/>
  <c r="L371" i="4"/>
  <c r="K455" i="4"/>
  <c r="K504" i="4"/>
  <c r="L472" i="4"/>
  <c r="K374" i="4"/>
  <c r="L409" i="4"/>
  <c r="L448" i="4"/>
  <c r="L330" i="4"/>
  <c r="K463" i="4"/>
  <c r="L275" i="4"/>
  <c r="K281" i="4"/>
  <c r="K456" i="4"/>
  <c r="K424" i="4"/>
  <c r="L449" i="4"/>
  <c r="L438" i="4"/>
  <c r="L481" i="4"/>
  <c r="L339" i="4"/>
  <c r="L382" i="4"/>
  <c r="L513" i="4"/>
  <c r="K384" i="4"/>
  <c r="L361" i="4"/>
  <c r="K458" i="4"/>
  <c r="K465" i="4"/>
  <c r="L323" i="4"/>
  <c r="L320" i="4"/>
  <c r="L332" i="4"/>
  <c r="K326" i="4"/>
  <c r="K447" i="4"/>
  <c r="K393" i="4"/>
  <c r="L300" i="4"/>
  <c r="K379" i="4"/>
  <c r="K502" i="4"/>
  <c r="K420" i="4"/>
  <c r="K460" i="4"/>
  <c r="L467" i="4"/>
  <c r="L479" i="4"/>
  <c r="L422" i="4"/>
  <c r="L418" i="4"/>
  <c r="L443" i="4"/>
  <c r="K406" i="4"/>
  <c r="L404" i="4"/>
  <c r="L442" i="4"/>
  <c r="K436" i="4"/>
  <c r="K423" i="4"/>
  <c r="K501" i="4"/>
  <c r="K309" i="4"/>
  <c r="K279" i="4"/>
  <c r="K273" i="4"/>
  <c r="L380" i="4"/>
  <c r="L392" i="4"/>
  <c r="K297" i="4"/>
  <c r="K370" i="4"/>
  <c r="L385" i="4"/>
  <c r="K414" i="4"/>
  <c r="L433" i="4"/>
  <c r="K324" i="4"/>
  <c r="L319" i="4"/>
  <c r="L378" i="4"/>
  <c r="L390" i="4"/>
  <c r="K290" i="4"/>
  <c r="L287" i="4"/>
  <c r="K405" i="4"/>
  <c r="K413" i="4"/>
  <c r="K412" i="4"/>
  <c r="K395" i="4"/>
  <c r="K312" i="4"/>
  <c r="L376" i="4"/>
  <c r="L487" i="4"/>
  <c r="L489" i="4"/>
  <c r="K503" i="4"/>
  <c r="K347" i="4"/>
  <c r="L341" i="4"/>
  <c r="K475" i="4"/>
  <c r="L445" i="4"/>
  <c r="K514" i="4"/>
  <c r="K492" i="4"/>
  <c r="K499" i="4"/>
  <c r="K350" i="4"/>
  <c r="K301" i="4"/>
  <c r="L389" i="4"/>
  <c r="K396" i="4"/>
  <c r="K490" i="4"/>
  <c r="L362" i="4"/>
  <c r="K429" i="4"/>
  <c r="K453" i="4"/>
  <c r="L509" i="4"/>
  <c r="L295" i="4"/>
  <c r="L437" i="4"/>
  <c r="B23" i="4"/>
  <c r="B24" i="4" s="1"/>
  <c r="C22" i="4"/>
  <c r="K407" i="4"/>
  <c r="L308" i="4"/>
  <c r="K303" i="4"/>
  <c r="L270" i="4"/>
  <c r="K469" i="4"/>
  <c r="L391" i="4"/>
  <c r="K410" i="4"/>
  <c r="K419" i="4"/>
  <c r="L238" i="4"/>
  <c r="K357" i="4"/>
  <c r="K317" i="4"/>
  <c r="K381" i="4"/>
  <c r="L417" i="4"/>
  <c r="L426" i="4"/>
  <c r="L486" i="4"/>
  <c r="L400" i="4"/>
  <c r="K474" i="4"/>
  <c r="L354" i="4"/>
  <c r="K288" i="4"/>
  <c r="L507" i="4"/>
  <c r="L491" i="4"/>
  <c r="L450" i="4"/>
  <c r="L355" i="4"/>
  <c r="L480" i="4"/>
  <c r="L471" i="4"/>
  <c r="K286" i="4"/>
  <c r="K483" i="4"/>
  <c r="L470" i="4"/>
  <c r="L484" i="4"/>
  <c r="K495" i="4"/>
  <c r="L373" i="4"/>
  <c r="K272" i="4"/>
  <c r="L346" i="4"/>
  <c r="L340" i="4"/>
  <c r="K285" i="4"/>
  <c r="K283" i="4"/>
  <c r="C21" i="4"/>
  <c r="K386" i="4"/>
  <c r="E38" i="4"/>
  <c r="K375" i="4"/>
  <c r="L496" i="4"/>
  <c r="L343" i="4"/>
  <c r="K366" i="4"/>
  <c r="L360" i="4"/>
  <c r="L310" i="4"/>
  <c r="L291" i="4"/>
  <c r="K446" i="4"/>
  <c r="L427" i="4"/>
  <c r="L500" i="4"/>
  <c r="L468" i="4"/>
  <c r="L493" i="4"/>
  <c r="L473" i="4"/>
  <c r="K337" i="4"/>
  <c r="L328" i="4"/>
  <c r="K304" i="4"/>
  <c r="K397" i="4"/>
  <c r="L416" i="4"/>
  <c r="C20" i="4"/>
  <c r="L441" i="4"/>
  <c r="L329" i="4"/>
  <c r="K329" i="4"/>
  <c r="L316" i="4"/>
  <c r="K316" i="4"/>
  <c r="K365" i="4"/>
  <c r="L365" i="4"/>
  <c r="K334" i="4"/>
  <c r="L334" i="4"/>
  <c r="K276" i="4"/>
  <c r="L276" i="4"/>
  <c r="E98" i="4"/>
  <c r="L294" i="4"/>
  <c r="L353" i="4"/>
  <c r="K353" i="4"/>
  <c r="L311" i="4"/>
  <c r="K311" i="4"/>
  <c r="K432" i="4"/>
  <c r="L432" i="4"/>
  <c r="K478" i="4"/>
  <c r="L478" i="4"/>
  <c r="L512" i="4"/>
  <c r="K512" i="4"/>
  <c r="L302" i="4"/>
  <c r="K302" i="4"/>
  <c r="K505" i="4"/>
  <c r="L505" i="4"/>
  <c r="L363" i="4"/>
  <c r="K363" i="4"/>
  <c r="K383" i="4"/>
  <c r="L383" i="4"/>
  <c r="K358" i="4"/>
  <c r="L358" i="4"/>
  <c r="E28" i="4"/>
  <c r="F19" i="4"/>
  <c r="E208" i="4"/>
  <c r="K462" i="4"/>
  <c r="L462" i="4"/>
  <c r="L510" i="4"/>
  <c r="K510" i="4"/>
  <c r="L444" i="4"/>
  <c r="K444" i="4"/>
  <c r="K494" i="4"/>
  <c r="L494" i="4"/>
  <c r="L313" i="4"/>
  <c r="K313" i="4"/>
  <c r="L435" i="4"/>
  <c r="K435" i="4"/>
  <c r="K331" i="4"/>
  <c r="L331" i="4"/>
  <c r="E118" i="4"/>
  <c r="E138" i="4"/>
  <c r="E158" i="4"/>
  <c r="L342" i="4"/>
  <c r="K342" i="4"/>
  <c r="L344" i="4"/>
  <c r="K344" i="4"/>
  <c r="K403" i="4"/>
  <c r="E178" i="4"/>
  <c r="E198" i="4"/>
  <c r="K335" i="4"/>
  <c r="L306" i="4"/>
  <c r="K306" i="4"/>
  <c r="L296" i="4"/>
  <c r="K296" i="4"/>
  <c r="L387" i="4"/>
  <c r="L401" i="4"/>
  <c r="K401" i="4"/>
  <c r="L431" i="4"/>
  <c r="K431" i="4"/>
  <c r="K454" i="4"/>
  <c r="L322" i="4"/>
  <c r="K322" i="4"/>
  <c r="K364" i="4"/>
  <c r="L364" i="4"/>
  <c r="L451" i="4"/>
  <c r="L394" i="4"/>
  <c r="L336" i="4"/>
  <c r="K336" i="4"/>
  <c r="L351" i="4"/>
  <c r="K351" i="4"/>
  <c r="L298" i="4"/>
  <c r="K298" i="4"/>
  <c r="L421" i="4"/>
  <c r="K399" i="4"/>
  <c r="L399" i="4"/>
  <c r="K461" i="4"/>
  <c r="L461" i="4"/>
  <c r="L333" i="4"/>
  <c r="K333" i="4"/>
  <c r="L289" i="4"/>
  <c r="K289" i="4"/>
  <c r="K508" i="4"/>
  <c r="K398" i="4"/>
  <c r="L398" i="4"/>
  <c r="K372" i="4"/>
  <c r="L372" i="4"/>
  <c r="L440" i="4"/>
  <c r="K440" i="4"/>
  <c r="E228" i="4"/>
  <c r="E248" i="4"/>
  <c r="E268" i="4"/>
  <c r="L368" i="4"/>
  <c r="K368" i="4"/>
  <c r="L280" i="4"/>
  <c r="K280" i="4"/>
  <c r="L356" i="4"/>
  <c r="K356" i="4"/>
  <c r="K411" i="4"/>
  <c r="L411" i="4"/>
  <c r="K325" i="4"/>
  <c r="L325" i="4"/>
  <c r="L388" i="4"/>
  <c r="K388" i="4"/>
  <c r="L305" i="4"/>
  <c r="K305" i="4"/>
  <c r="E168" i="4"/>
  <c r="E188" i="4"/>
  <c r="L477" i="4"/>
  <c r="K477" i="4"/>
  <c r="K352" i="4"/>
  <c r="L338" i="4"/>
  <c r="K338" i="4"/>
  <c r="L307" i="4"/>
  <c r="K307" i="4"/>
  <c r="L345" i="4"/>
  <c r="K345" i="4"/>
  <c r="K327" i="4"/>
  <c r="L327" i="4"/>
  <c r="L430" i="4"/>
  <c r="K466" i="4"/>
  <c r="K314" i="4"/>
  <c r="L314" i="4"/>
  <c r="L282" i="4"/>
  <c r="K282" i="4"/>
  <c r="L315" i="4"/>
  <c r="K278" i="4"/>
  <c r="E48" i="3"/>
  <c r="I39" i="3"/>
  <c r="G39" i="3"/>
  <c r="K39" i="3" s="1"/>
  <c r="J38" i="3"/>
  <c r="H38" i="3"/>
  <c r="I38" i="3"/>
  <c r="L391" i="3"/>
  <c r="H37" i="3"/>
  <c r="I37" i="3"/>
  <c r="I36" i="3"/>
  <c r="I35" i="3"/>
  <c r="H34" i="3"/>
  <c r="I34" i="3"/>
  <c r="J34" i="3"/>
  <c r="H33" i="3"/>
  <c r="I33" i="3"/>
  <c r="G33" i="3"/>
  <c r="L33" i="3" s="1"/>
  <c r="I32" i="3"/>
  <c r="H32" i="3"/>
  <c r="J32" i="3"/>
  <c r="J31" i="3"/>
  <c r="G31" i="3"/>
  <c r="K31" i="3" s="1"/>
  <c r="I31" i="3"/>
  <c r="H31" i="3"/>
  <c r="G30" i="3"/>
  <c r="L30" i="3" s="1"/>
  <c r="J30" i="3"/>
  <c r="H30" i="3"/>
  <c r="I30" i="3"/>
  <c r="L381" i="3"/>
  <c r="G29" i="3"/>
  <c r="K29" i="3" s="1"/>
  <c r="J29" i="3"/>
  <c r="H29" i="3"/>
  <c r="I29" i="3"/>
  <c r="L425" i="3"/>
  <c r="E38" i="3"/>
  <c r="G28" i="3"/>
  <c r="L28" i="3" s="1"/>
  <c r="J28" i="3"/>
  <c r="I28" i="3"/>
  <c r="H28" i="3"/>
  <c r="H27" i="3"/>
  <c r="G27" i="3"/>
  <c r="L27" i="3" s="1"/>
  <c r="C27" i="3"/>
  <c r="I25" i="3"/>
  <c r="H25" i="3"/>
  <c r="G25" i="3"/>
  <c r="K25" i="3" s="1"/>
  <c r="L465" i="3"/>
  <c r="G24" i="3"/>
  <c r="K24" i="3" s="1"/>
  <c r="K85" i="3"/>
  <c r="H23" i="3"/>
  <c r="K514" i="3"/>
  <c r="I23" i="3"/>
  <c r="K384" i="3"/>
  <c r="K431" i="3"/>
  <c r="L458" i="3"/>
  <c r="K507" i="3"/>
  <c r="C23" i="3"/>
  <c r="L505" i="3"/>
  <c r="G22" i="3"/>
  <c r="L22" i="3" s="1"/>
  <c r="I22" i="3"/>
  <c r="J22" i="3"/>
  <c r="H22" i="3"/>
  <c r="C22" i="3"/>
  <c r="J21" i="3"/>
  <c r="H21" i="3"/>
  <c r="I21" i="3"/>
  <c r="C21" i="3"/>
  <c r="H20" i="3"/>
  <c r="G20" i="3"/>
  <c r="L20" i="3" s="1"/>
  <c r="J20" i="3"/>
  <c r="I20" i="3"/>
  <c r="K88" i="3"/>
  <c r="C20" i="3"/>
  <c r="K112" i="3"/>
  <c r="L78" i="3"/>
  <c r="G19" i="3"/>
  <c r="L19" i="3" s="1"/>
  <c r="L70" i="3"/>
  <c r="L419" i="3"/>
  <c r="K27" i="3"/>
  <c r="L424" i="3"/>
  <c r="K445" i="3"/>
  <c r="M21" i="1"/>
  <c r="L79" i="3"/>
  <c r="K500" i="3"/>
  <c r="L103" i="3"/>
  <c r="K493" i="3"/>
  <c r="L447" i="3"/>
  <c r="K443" i="3"/>
  <c r="L472" i="3"/>
  <c r="L494" i="3"/>
  <c r="L512" i="3"/>
  <c r="K488" i="3"/>
  <c r="L65" i="3"/>
  <c r="L469" i="3"/>
  <c r="L427" i="3"/>
  <c r="L383" i="3"/>
  <c r="K483" i="3"/>
  <c r="K430" i="3"/>
  <c r="K56" i="3"/>
  <c r="K51" i="3"/>
  <c r="L439" i="3"/>
  <c r="L451" i="3"/>
  <c r="L480" i="3"/>
  <c r="L492" i="3"/>
  <c r="L504" i="3"/>
  <c r="K30" i="3"/>
  <c r="L109" i="3"/>
  <c r="K415" i="3"/>
  <c r="K481" i="3"/>
  <c r="L100" i="3"/>
  <c r="L110" i="3"/>
  <c r="N21" i="1"/>
  <c r="L25" i="1" s="1"/>
  <c r="L27" i="1" s="1"/>
  <c r="F42" i="1" s="1"/>
  <c r="M22" i="1"/>
  <c r="G17" i="1"/>
  <c r="G18" i="1"/>
  <c r="B22" i="1"/>
  <c r="B33" i="1" s="1"/>
  <c r="G35" i="1" s="1"/>
  <c r="L65" i="1"/>
  <c r="L47" i="1"/>
  <c r="L83" i="1"/>
  <c r="G53" i="1"/>
  <c r="G59" i="1"/>
  <c r="G47" i="1"/>
  <c r="G41" i="1"/>
  <c r="G65" i="1"/>
  <c r="L29" i="1"/>
  <c r="L48" i="1"/>
  <c r="L84" i="1"/>
  <c r="L66" i="1"/>
  <c r="K455" i="3"/>
  <c r="K377" i="3"/>
  <c r="K438" i="3"/>
  <c r="L462" i="3"/>
  <c r="K475" i="3"/>
  <c r="L474" i="3"/>
  <c r="K460" i="3"/>
  <c r="K489" i="3"/>
  <c r="K461" i="3"/>
  <c r="K378" i="3"/>
  <c r="L503" i="3"/>
  <c r="K491" i="3"/>
  <c r="K496" i="3"/>
  <c r="K466" i="3"/>
  <c r="K412" i="3"/>
  <c r="L379" i="3"/>
  <c r="L401" i="3"/>
  <c r="K477" i="3"/>
  <c r="L436" i="3"/>
  <c r="K498" i="3"/>
  <c r="K479" i="3"/>
  <c r="L486" i="3"/>
  <c r="C116" i="3"/>
  <c r="B117" i="3"/>
  <c r="L405" i="3"/>
  <c r="K405" i="3"/>
  <c r="K515" i="3"/>
  <c r="L515" i="3"/>
  <c r="L501" i="3"/>
  <c r="K501" i="3"/>
  <c r="K420" i="3"/>
  <c r="L420" i="3"/>
  <c r="L403" i="3"/>
  <c r="K403" i="3"/>
  <c r="K449" i="3"/>
  <c r="L449" i="3"/>
  <c r="K54" i="3"/>
  <c r="L54" i="3"/>
  <c r="K468" i="3"/>
  <c r="E28" i="3"/>
  <c r="F19" i="3"/>
  <c r="H19" i="3" s="1"/>
  <c r="K413" i="3"/>
  <c r="L413" i="3"/>
  <c r="J120" i="3"/>
  <c r="F121" i="3"/>
  <c r="H120" i="3"/>
  <c r="I120" i="3"/>
  <c r="L104" i="3"/>
  <c r="K104" i="3"/>
  <c r="L452" i="3"/>
  <c r="K452" i="3"/>
  <c r="K490" i="3"/>
  <c r="L490" i="3"/>
  <c r="L42" i="3"/>
  <c r="K42" i="3"/>
  <c r="L389" i="3"/>
  <c r="K389" i="3"/>
  <c r="K476" i="3"/>
  <c r="L476" i="3"/>
  <c r="K511" i="3"/>
  <c r="L511" i="3"/>
  <c r="K497" i="3"/>
  <c r="L497" i="3"/>
  <c r="L399" i="3"/>
  <c r="K399" i="3"/>
  <c r="K409" i="3"/>
  <c r="L409" i="3"/>
  <c r="H119" i="3"/>
  <c r="I119" i="3"/>
  <c r="G119" i="3"/>
  <c r="K119" i="3" s="1"/>
  <c r="J119" i="3"/>
  <c r="H118" i="3"/>
  <c r="I118" i="3"/>
  <c r="J118" i="3"/>
  <c r="J117" i="3"/>
  <c r="I117" i="3"/>
  <c r="H117" i="3"/>
  <c r="L93" i="3"/>
  <c r="K93" i="3"/>
  <c r="K398" i="3"/>
  <c r="L398" i="3"/>
  <c r="K463" i="3"/>
  <c r="L463" i="3"/>
  <c r="K69" i="3"/>
  <c r="L69" i="3"/>
  <c r="L26" i="3"/>
  <c r="K26" i="3"/>
  <c r="K73" i="3"/>
  <c r="L73" i="3"/>
  <c r="K454" i="3"/>
  <c r="L454" i="3"/>
  <c r="I116" i="3"/>
  <c r="H116" i="3"/>
  <c r="K371" i="3"/>
  <c r="L371" i="3"/>
  <c r="K106" i="3"/>
  <c r="L106" i="3"/>
  <c r="K76" i="3"/>
  <c r="L76" i="3"/>
  <c r="K423" i="3"/>
  <c r="L423" i="3"/>
  <c r="L459" i="3"/>
  <c r="K459" i="3"/>
  <c r="K416" i="3"/>
  <c r="L416" i="3"/>
  <c r="K485" i="3"/>
  <c r="L485" i="3"/>
  <c r="K22" i="3"/>
  <c r="K400" i="3"/>
  <c r="L396" i="3"/>
  <c r="K446" i="3"/>
  <c r="L446" i="3"/>
  <c r="L404" i="3"/>
  <c r="L385" i="3"/>
  <c r="K376" i="3"/>
  <c r="L414" i="3"/>
  <c r="K115" i="3"/>
  <c r="L94" i="3"/>
  <c r="L63" i="3"/>
  <c r="K32" i="3"/>
  <c r="L434" i="3"/>
  <c r="L510" i="3"/>
  <c r="K386" i="3"/>
  <c r="L408" i="3"/>
  <c r="L417" i="3"/>
  <c r="L426" i="3"/>
  <c r="L433" i="3"/>
  <c r="K440" i="3"/>
  <c r="K484" i="3"/>
  <c r="K450" i="3"/>
  <c r="L407" i="3"/>
  <c r="K372" i="3"/>
  <c r="K118" i="3"/>
  <c r="L98" i="3"/>
  <c r="K516" i="3"/>
  <c r="L406" i="3"/>
  <c r="K471" i="3"/>
  <c r="L395" i="3"/>
  <c r="L393" i="3"/>
  <c r="K441" i="3"/>
  <c r="L499" i="3"/>
  <c r="K402" i="3"/>
  <c r="L429" i="3"/>
  <c r="K388" i="3"/>
  <c r="L87" i="3"/>
  <c r="L487" i="3"/>
  <c r="K55" i="3"/>
  <c r="K48" i="3"/>
  <c r="K418" i="3"/>
  <c r="K517" i="3"/>
  <c r="K390" i="3"/>
  <c r="L422" i="3"/>
  <c r="L66" i="3"/>
  <c r="L31" i="3"/>
  <c r="K502" i="3"/>
  <c r="K495" i="3"/>
  <c r="L437" i="3"/>
  <c r="L411" i="3"/>
  <c r="L43" i="3"/>
  <c r="K43" i="3"/>
  <c r="L375" i="3"/>
  <c r="K375" i="3"/>
  <c r="L72" i="3"/>
  <c r="K72" i="3"/>
  <c r="L47" i="3"/>
  <c r="K47" i="3"/>
  <c r="L68" i="3"/>
  <c r="K68" i="3"/>
  <c r="L508" i="3"/>
  <c r="K508" i="3"/>
  <c r="L453" i="3"/>
  <c r="K453" i="3"/>
  <c r="L34" i="3"/>
  <c r="K34" i="3"/>
  <c r="L444" i="3"/>
  <c r="K444" i="3"/>
  <c r="L50" i="3"/>
  <c r="K50" i="3"/>
  <c r="L102" i="3"/>
  <c r="K102" i="3"/>
  <c r="L435" i="3"/>
  <c r="K435" i="3"/>
  <c r="K442" i="3"/>
  <c r="L394" i="3"/>
  <c r="K394" i="3"/>
  <c r="K114" i="3"/>
  <c r="L114" i="3"/>
  <c r="L62" i="3"/>
  <c r="K62" i="3"/>
  <c r="K74" i="3"/>
  <c r="L74" i="3"/>
  <c r="L410" i="3"/>
  <c r="K410" i="3"/>
  <c r="L428" i="3"/>
  <c r="K428" i="3"/>
  <c r="K53" i="3"/>
  <c r="L53" i="3"/>
  <c r="K105" i="3"/>
  <c r="L105" i="3"/>
  <c r="K108" i="3"/>
  <c r="L108" i="3"/>
  <c r="L380" i="3"/>
  <c r="K380" i="3"/>
  <c r="L387" i="3"/>
  <c r="K387" i="3"/>
  <c r="L83" i="3"/>
  <c r="K83" i="3"/>
  <c r="L59" i="3"/>
  <c r="K59" i="3"/>
  <c r="K111" i="3"/>
  <c r="L111" i="3"/>
  <c r="L84" i="3"/>
  <c r="K84" i="3"/>
  <c r="L86" i="3"/>
  <c r="K86" i="3"/>
  <c r="K40" i="3"/>
  <c r="L40" i="3"/>
  <c r="K456" i="3"/>
  <c r="K23" i="3"/>
  <c r="L23" i="3"/>
  <c r="L373" i="3"/>
  <c r="L96" i="3"/>
  <c r="L421" i="3"/>
  <c r="K95" i="3"/>
  <c r="L60" i="3"/>
  <c r="K60" i="3"/>
  <c r="L45" i="3"/>
  <c r="K45" i="3"/>
  <c r="K467" i="3"/>
  <c r="L482" i="3"/>
  <c r="L92" i="3"/>
  <c r="L81" i="3"/>
  <c r="K81" i="3"/>
  <c r="L432" i="3"/>
  <c r="K432" i="3"/>
  <c r="L457" i="3"/>
  <c r="L448" i="3"/>
  <c r="K448" i="3"/>
  <c r="L116" i="3"/>
  <c r="K113" i="3"/>
  <c r="K80" i="3"/>
  <c r="L49" i="3"/>
  <c r="L36" i="3"/>
  <c r="L374" i="3"/>
  <c r="K370" i="3"/>
  <c r="K101" i="3"/>
  <c r="L99" i="3"/>
  <c r="K99" i="3"/>
  <c r="K61" i="3"/>
  <c r="K46" i="3"/>
  <c r="K470" i="3"/>
  <c r="L382" i="3"/>
  <c r="K382" i="3"/>
  <c r="K107" i="3"/>
  <c r="K89" i="3"/>
  <c r="K28" i="3"/>
  <c r="L397" i="3"/>
  <c r="L392" i="3"/>
  <c r="K392" i="3"/>
  <c r="K82" i="3"/>
  <c r="L82" i="3"/>
  <c r="K67" i="3"/>
  <c r="K518" i="3"/>
  <c r="G64" i="3"/>
  <c r="G41" i="3"/>
  <c r="G35" i="3"/>
  <c r="G21" i="3"/>
  <c r="G120" i="3"/>
  <c r="G117" i="3"/>
  <c r="G97" i="3"/>
  <c r="G75" i="3"/>
  <c r="G58" i="3"/>
  <c r="G52" i="3"/>
  <c r="G44" i="3"/>
  <c r="G38" i="3"/>
  <c r="G91" i="3"/>
  <c r="G77" i="3"/>
  <c r="G90" i="3"/>
  <c r="G71" i="3"/>
  <c r="G57" i="3"/>
  <c r="G37" i="3"/>
  <c r="AA37" i="8" l="1"/>
  <c r="L220" i="4"/>
  <c r="K277" i="4"/>
  <c r="L260" i="4"/>
  <c r="K253" i="4"/>
  <c r="K232" i="4"/>
  <c r="K251" i="4"/>
  <c r="K274" i="4"/>
  <c r="L77" i="1"/>
  <c r="F264" i="4"/>
  <c r="G264" i="4" s="1"/>
  <c r="L264" i="4" s="1"/>
  <c r="I263" i="4"/>
  <c r="I264" i="4"/>
  <c r="J264" i="4"/>
  <c r="H264" i="4"/>
  <c r="F265" i="4"/>
  <c r="J263" i="4"/>
  <c r="H263" i="4"/>
  <c r="K228" i="4"/>
  <c r="K249" i="4"/>
  <c r="K250" i="4"/>
  <c r="L242" i="4"/>
  <c r="K230" i="4"/>
  <c r="K257" i="4"/>
  <c r="L258" i="4"/>
  <c r="L227" i="4"/>
  <c r="K246" i="4"/>
  <c r="K241" i="4"/>
  <c r="K247" i="4"/>
  <c r="K234" i="4"/>
  <c r="K255" i="4"/>
  <c r="L218" i="4"/>
  <c r="L262" i="4"/>
  <c r="K236" i="4"/>
  <c r="K254" i="4"/>
  <c r="L252" i="4"/>
  <c r="L261" i="4"/>
  <c r="K225" i="4"/>
  <c r="K219" i="4"/>
  <c r="K248" i="4"/>
  <c r="K237" i="4"/>
  <c r="K256" i="4"/>
  <c r="L239" i="4"/>
  <c r="K245" i="4"/>
  <c r="L259" i="4"/>
  <c r="K223" i="4"/>
  <c r="K233" i="4"/>
  <c r="K221" i="4"/>
  <c r="K244" i="4"/>
  <c r="K229" i="4"/>
  <c r="K240" i="4"/>
  <c r="K235" i="4"/>
  <c r="K243" i="4"/>
  <c r="K231" i="4"/>
  <c r="L263" i="4"/>
  <c r="L226" i="4"/>
  <c r="L224" i="4"/>
  <c r="L222" i="4"/>
  <c r="L24" i="3"/>
  <c r="K20" i="3"/>
  <c r="K19" i="3"/>
  <c r="L25" i="3"/>
  <c r="L39" i="3"/>
  <c r="K33" i="3"/>
  <c r="L29" i="3"/>
  <c r="AA16" i="1"/>
  <c r="I44" i="5"/>
  <c r="I55" i="5"/>
  <c r="I38" i="5"/>
  <c r="I47" i="5"/>
  <c r="I54" i="5"/>
  <c r="I46" i="5"/>
  <c r="I34" i="5"/>
  <c r="I50" i="5"/>
  <c r="I57" i="5"/>
  <c r="I33" i="5"/>
  <c r="I48" i="5"/>
  <c r="I21" i="5"/>
  <c r="I45" i="5"/>
  <c r="I20" i="5"/>
  <c r="I39" i="5"/>
  <c r="I24" i="5"/>
  <c r="I42" i="5"/>
  <c r="I52" i="5"/>
  <c r="I56" i="5"/>
  <c r="I28" i="5"/>
  <c r="I32" i="5"/>
  <c r="I26" i="5"/>
  <c r="I41" i="5"/>
  <c r="I59" i="5"/>
  <c r="I53" i="5"/>
  <c r="I23" i="5"/>
  <c r="I29" i="5"/>
  <c r="I40" i="5"/>
  <c r="I35" i="5"/>
  <c r="I37" i="5"/>
  <c r="I51" i="5"/>
  <c r="I22" i="5"/>
  <c r="I31" i="5"/>
  <c r="I27" i="5"/>
  <c r="I58" i="5"/>
  <c r="I49" i="5"/>
  <c r="I25" i="5"/>
  <c r="I36" i="5"/>
  <c r="I43" i="5"/>
  <c r="I19" i="5"/>
  <c r="M40" i="1"/>
  <c r="C23" i="4"/>
  <c r="N58" i="1"/>
  <c r="N57" i="1" s="1"/>
  <c r="L61" i="1" s="1"/>
  <c r="R59" i="1" s="1"/>
  <c r="M58" i="1"/>
  <c r="M76" i="1"/>
  <c r="L67" i="1"/>
  <c r="B84" i="1"/>
  <c r="B87" i="1"/>
  <c r="B88" i="1" s="1"/>
  <c r="E90" i="1" s="1"/>
  <c r="G94" i="1"/>
  <c r="B95" i="1"/>
  <c r="F94" i="1"/>
  <c r="J19" i="4"/>
  <c r="I19" i="4"/>
  <c r="F20" i="4"/>
  <c r="G20" i="4" s="1"/>
  <c r="L20" i="4" s="1"/>
  <c r="H19" i="4"/>
  <c r="B25" i="4"/>
  <c r="C24" i="4"/>
  <c r="L19" i="4"/>
  <c r="K19" i="4"/>
  <c r="L41" i="1"/>
  <c r="L85" i="1"/>
  <c r="L119" i="3"/>
  <c r="I19" i="3"/>
  <c r="J19" i="3"/>
  <c r="L49" i="1"/>
  <c r="L23" i="1"/>
  <c r="Q30" i="1"/>
  <c r="R23" i="1"/>
  <c r="B24" i="1"/>
  <c r="B25" i="1"/>
  <c r="L31" i="1"/>
  <c r="L45" i="1"/>
  <c r="Q48" i="1" s="1"/>
  <c r="R41" i="1"/>
  <c r="L81" i="1"/>
  <c r="Q84" i="1" s="1"/>
  <c r="L78" i="1" s="1"/>
  <c r="R77" i="1"/>
  <c r="F122" i="3"/>
  <c r="J121" i="3"/>
  <c r="I121" i="3"/>
  <c r="H121" i="3"/>
  <c r="G121" i="3"/>
  <c r="C117" i="3"/>
  <c r="B118" i="3"/>
  <c r="K37" i="3"/>
  <c r="L37" i="3"/>
  <c r="L120" i="3"/>
  <c r="K120" i="3"/>
  <c r="L52" i="3"/>
  <c r="K52" i="3"/>
  <c r="K58" i="3"/>
  <c r="L58" i="3"/>
  <c r="K57" i="3"/>
  <c r="L57" i="3"/>
  <c r="L97" i="3"/>
  <c r="K97" i="3"/>
  <c r="L90" i="3"/>
  <c r="K90" i="3"/>
  <c r="K75" i="3"/>
  <c r="L75" i="3"/>
  <c r="K71" i="3"/>
  <c r="L71" i="3"/>
  <c r="K117" i="3"/>
  <c r="L117" i="3"/>
  <c r="L77" i="3"/>
  <c r="K77" i="3"/>
  <c r="L21" i="3"/>
  <c r="K21" i="3"/>
  <c r="K91" i="3"/>
  <c r="L91" i="3"/>
  <c r="K35" i="3"/>
  <c r="L35" i="3"/>
  <c r="L38" i="3"/>
  <c r="K38" i="3"/>
  <c r="L41" i="3"/>
  <c r="K41" i="3"/>
  <c r="L44" i="3"/>
  <c r="K44" i="3"/>
  <c r="L64" i="3"/>
  <c r="K64" i="3"/>
  <c r="AA38" i="8" l="1"/>
  <c r="K264" i="4"/>
  <c r="G265" i="4"/>
  <c r="F266" i="4"/>
  <c r="J265" i="4"/>
  <c r="H265" i="4"/>
  <c r="I265" i="4"/>
  <c r="AA17" i="1"/>
  <c r="L63" i="1"/>
  <c r="Q66" i="1" s="1"/>
  <c r="L59" i="1"/>
  <c r="L24" i="1"/>
  <c r="B26" i="4"/>
  <c r="C25" i="4"/>
  <c r="H20" i="4"/>
  <c r="F21" i="4"/>
  <c r="J20" i="4"/>
  <c r="I20" i="4"/>
  <c r="L42" i="1"/>
  <c r="B28" i="1"/>
  <c r="B27" i="1"/>
  <c r="I122" i="3"/>
  <c r="H122" i="3"/>
  <c r="F123" i="3"/>
  <c r="G122" i="3"/>
  <c r="J122" i="3"/>
  <c r="C118" i="3"/>
  <c r="B119" i="3"/>
  <c r="L121" i="3"/>
  <c r="K121" i="3"/>
  <c r="AA39" i="8" l="1"/>
  <c r="AA18" i="1"/>
  <c r="J266" i="4"/>
  <c r="H266" i="4"/>
  <c r="I266" i="4"/>
  <c r="G266" i="4"/>
  <c r="F267" i="4"/>
  <c r="K265" i="4"/>
  <c r="L265" i="4"/>
  <c r="G21" i="4"/>
  <c r="L21" i="4" s="1"/>
  <c r="L60" i="1"/>
  <c r="J21" i="4"/>
  <c r="F22" i="4"/>
  <c r="G22" i="4" s="1"/>
  <c r="L22" i="4" s="1"/>
  <c r="I21" i="4"/>
  <c r="H21" i="4"/>
  <c r="K20" i="4"/>
  <c r="B27" i="4"/>
  <c r="C26" i="4"/>
  <c r="B120" i="3"/>
  <c r="C119" i="3"/>
  <c r="L122" i="3"/>
  <c r="K122" i="3"/>
  <c r="J123" i="3"/>
  <c r="F124" i="3"/>
  <c r="G123" i="3"/>
  <c r="H123" i="3"/>
  <c r="I123" i="3"/>
  <c r="AA40" i="8" l="1"/>
  <c r="AA19" i="1"/>
  <c r="F268" i="4"/>
  <c r="I267" i="4"/>
  <c r="H267" i="4"/>
  <c r="G267" i="4"/>
  <c r="J267" i="4"/>
  <c r="L266" i="4"/>
  <c r="K266" i="4"/>
  <c r="B28" i="4"/>
  <c r="C27" i="4"/>
  <c r="K21" i="4"/>
  <c r="J22" i="4"/>
  <c r="H22" i="4"/>
  <c r="F23" i="4"/>
  <c r="G23" i="4" s="1"/>
  <c r="L23" i="4" s="1"/>
  <c r="I22" i="4"/>
  <c r="L123" i="3"/>
  <c r="K123" i="3"/>
  <c r="H124" i="3"/>
  <c r="I124" i="3"/>
  <c r="G124" i="3"/>
  <c r="F125" i="3"/>
  <c r="J124" i="3"/>
  <c r="B121" i="3"/>
  <c r="C120" i="3"/>
  <c r="AA20" i="1" l="1"/>
  <c r="K267" i="4"/>
  <c r="L267" i="4"/>
  <c r="G268" i="4"/>
  <c r="H268" i="4"/>
  <c r="F269" i="4"/>
  <c r="J268" i="4"/>
  <c r="I268" i="4"/>
  <c r="K22" i="4"/>
  <c r="H23" i="4"/>
  <c r="F24" i="4"/>
  <c r="G24" i="4" s="1"/>
  <c r="L24" i="4" s="1"/>
  <c r="J23" i="4"/>
  <c r="I23" i="4"/>
  <c r="B29" i="4"/>
  <c r="C28" i="4"/>
  <c r="B122" i="3"/>
  <c r="C121" i="3"/>
  <c r="G125" i="3"/>
  <c r="J125" i="3"/>
  <c r="I125" i="3"/>
  <c r="F126" i="3"/>
  <c r="H125" i="3"/>
  <c r="L124" i="3"/>
  <c r="K124" i="3"/>
  <c r="AA21" i="1" l="1"/>
  <c r="AA22" i="1" s="1"/>
  <c r="H269" i="4"/>
  <c r="I269" i="4"/>
  <c r="G269" i="4"/>
  <c r="J269" i="4"/>
  <c r="L268" i="4"/>
  <c r="K268" i="4"/>
  <c r="B30" i="4"/>
  <c r="C29" i="4"/>
  <c r="K23" i="4"/>
  <c r="J24" i="4"/>
  <c r="F25" i="4"/>
  <c r="G25" i="4" s="1"/>
  <c r="L25" i="4" s="1"/>
  <c r="H24" i="4"/>
  <c r="I24" i="4"/>
  <c r="F127" i="3"/>
  <c r="I126" i="3"/>
  <c r="H126" i="3"/>
  <c r="G126" i="3"/>
  <c r="J126" i="3"/>
  <c r="K125" i="3"/>
  <c r="L125" i="3"/>
  <c r="B123" i="3"/>
  <c r="C122" i="3"/>
  <c r="AA23" i="1" l="1"/>
  <c r="K269" i="4"/>
  <c r="L269" i="4"/>
  <c r="F26" i="4"/>
  <c r="G26" i="4" s="1"/>
  <c r="L26" i="4" s="1"/>
  <c r="H25" i="4"/>
  <c r="J25" i="4"/>
  <c r="I25" i="4"/>
  <c r="K24" i="4"/>
  <c r="B31" i="4"/>
  <c r="C30" i="4"/>
  <c r="B124" i="3"/>
  <c r="C123" i="3"/>
  <c r="K126" i="3"/>
  <c r="L126" i="3"/>
  <c r="G127" i="3"/>
  <c r="F128" i="3"/>
  <c r="J127" i="3"/>
  <c r="H127" i="3"/>
  <c r="I127" i="3"/>
  <c r="AA24" i="1" l="1"/>
  <c r="B32" i="4"/>
  <c r="C31" i="4"/>
  <c r="K25" i="4"/>
  <c r="J26" i="4"/>
  <c r="F27" i="4"/>
  <c r="G27" i="4" s="1"/>
  <c r="L27" i="4" s="1"/>
  <c r="I26" i="4"/>
  <c r="H26" i="4"/>
  <c r="G128" i="3"/>
  <c r="F129" i="3"/>
  <c r="I128" i="3"/>
  <c r="H128" i="3"/>
  <c r="J128" i="3"/>
  <c r="K127" i="3"/>
  <c r="L127" i="3"/>
  <c r="C124" i="3"/>
  <c r="B125" i="3"/>
  <c r="AA25" i="1" l="1"/>
  <c r="H27" i="4"/>
  <c r="F28" i="4"/>
  <c r="G28" i="4" s="1"/>
  <c r="L28" i="4" s="1"/>
  <c r="J27" i="4"/>
  <c r="I27" i="4"/>
  <c r="K26" i="4"/>
  <c r="B33" i="4"/>
  <c r="C32" i="4"/>
  <c r="B126" i="3"/>
  <c r="C125" i="3"/>
  <c r="H129" i="3"/>
  <c r="G129" i="3"/>
  <c r="I129" i="3"/>
  <c r="J129" i="3"/>
  <c r="F130" i="3"/>
  <c r="K128" i="3"/>
  <c r="L128" i="3"/>
  <c r="AA26" i="1" l="1"/>
  <c r="B34" i="4"/>
  <c r="C33" i="4"/>
  <c r="F29" i="4"/>
  <c r="G29" i="4" s="1"/>
  <c r="L29" i="4" s="1"/>
  <c r="H28" i="4"/>
  <c r="I28" i="4"/>
  <c r="J28" i="4"/>
  <c r="K27" i="4"/>
  <c r="J130" i="3"/>
  <c r="G130" i="3"/>
  <c r="F131" i="3"/>
  <c r="I130" i="3"/>
  <c r="H130" i="3"/>
  <c r="L129" i="3"/>
  <c r="K129" i="3"/>
  <c r="C126" i="3"/>
  <c r="B127" i="3"/>
  <c r="AA27" i="1" l="1"/>
  <c r="K28" i="4"/>
  <c r="I29" i="4"/>
  <c r="H29" i="4"/>
  <c r="J29" i="4"/>
  <c r="F30" i="4"/>
  <c r="G30" i="4" s="1"/>
  <c r="L30" i="4" s="1"/>
  <c r="B35" i="4"/>
  <c r="C34" i="4"/>
  <c r="H131" i="3"/>
  <c r="J131" i="3"/>
  <c r="I131" i="3"/>
  <c r="F132" i="3"/>
  <c r="G131" i="3"/>
  <c r="C127" i="3"/>
  <c r="B128" i="3"/>
  <c r="L130" i="3"/>
  <c r="K130" i="3"/>
  <c r="AA28" i="1" l="1"/>
  <c r="K29" i="4"/>
  <c r="B36" i="4"/>
  <c r="C35" i="4"/>
  <c r="H30" i="4"/>
  <c r="I30" i="4"/>
  <c r="F31" i="4"/>
  <c r="J30" i="4"/>
  <c r="C128" i="3"/>
  <c r="B129" i="3"/>
  <c r="K131" i="3"/>
  <c r="L131" i="3"/>
  <c r="G132" i="3"/>
  <c r="F133" i="3"/>
  <c r="H132" i="3"/>
  <c r="I132" i="3"/>
  <c r="J132" i="3"/>
  <c r="G31" i="4" l="1"/>
  <c r="AA29" i="1"/>
  <c r="K30" i="4"/>
  <c r="J31" i="4"/>
  <c r="F32" i="4"/>
  <c r="I31" i="4"/>
  <c r="H31" i="4"/>
  <c r="B37" i="4"/>
  <c r="C36" i="4"/>
  <c r="H133" i="3"/>
  <c r="I133" i="3"/>
  <c r="F134" i="3"/>
  <c r="J133" i="3"/>
  <c r="G133" i="3"/>
  <c r="K132" i="3"/>
  <c r="L132" i="3"/>
  <c r="C129" i="3"/>
  <c r="B130" i="3"/>
  <c r="G32" i="4" l="1"/>
  <c r="AA30" i="1"/>
  <c r="B38" i="4"/>
  <c r="C37" i="4"/>
  <c r="J32" i="4"/>
  <c r="F33" i="4"/>
  <c r="G33" i="4" s="1"/>
  <c r="H32" i="4"/>
  <c r="I32" i="4"/>
  <c r="K31" i="4"/>
  <c r="L31" i="4"/>
  <c r="B131" i="3"/>
  <c r="C130" i="3"/>
  <c r="L133" i="3"/>
  <c r="K133" i="3"/>
  <c r="F135" i="3"/>
  <c r="I134" i="3"/>
  <c r="H134" i="3"/>
  <c r="G134" i="3"/>
  <c r="J134" i="3"/>
  <c r="AA31" i="1" l="1"/>
  <c r="K32" i="4"/>
  <c r="L32" i="4"/>
  <c r="I33" i="4"/>
  <c r="J33" i="4"/>
  <c r="F34" i="4"/>
  <c r="H33" i="4"/>
  <c r="B39" i="4"/>
  <c r="C38" i="4"/>
  <c r="L134" i="3"/>
  <c r="K134" i="3"/>
  <c r="I135" i="3"/>
  <c r="H135" i="3"/>
  <c r="J135" i="3"/>
  <c r="G135" i="3"/>
  <c r="F136" i="3"/>
  <c r="C131" i="3"/>
  <c r="B132" i="3"/>
  <c r="G34" i="4" l="1"/>
  <c r="AA32" i="1"/>
  <c r="B40" i="4"/>
  <c r="C39" i="4"/>
  <c r="F35" i="4"/>
  <c r="G35" i="4" s="1"/>
  <c r="J34" i="4"/>
  <c r="H34" i="4"/>
  <c r="I34" i="4"/>
  <c r="L33" i="4"/>
  <c r="K33" i="4"/>
  <c r="B133" i="3"/>
  <c r="C132" i="3"/>
  <c r="J136" i="3"/>
  <c r="F137" i="3"/>
  <c r="I136" i="3"/>
  <c r="H136" i="3"/>
  <c r="G136" i="3"/>
  <c r="L135" i="3"/>
  <c r="K135" i="3"/>
  <c r="AA33" i="1" l="1"/>
  <c r="F36" i="4"/>
  <c r="G36" i="4" s="1"/>
  <c r="I35" i="4"/>
  <c r="J35" i="4"/>
  <c r="H35" i="4"/>
  <c r="L34" i="4"/>
  <c r="K34" i="4"/>
  <c r="B41" i="4"/>
  <c r="C40" i="4"/>
  <c r="K136" i="3"/>
  <c r="L136" i="3"/>
  <c r="I137" i="3"/>
  <c r="F138" i="3"/>
  <c r="G137" i="3"/>
  <c r="J137" i="3"/>
  <c r="H137" i="3"/>
  <c r="C133" i="3"/>
  <c r="B134" i="3"/>
  <c r="AA34" i="1" l="1"/>
  <c r="B42" i="4"/>
  <c r="C41" i="4"/>
  <c r="L35" i="4"/>
  <c r="K35" i="4"/>
  <c r="J36" i="4"/>
  <c r="F37" i="4"/>
  <c r="I36" i="4"/>
  <c r="H36" i="4"/>
  <c r="L137" i="3"/>
  <c r="K137" i="3"/>
  <c r="I138" i="3"/>
  <c r="H138" i="3"/>
  <c r="J138" i="3"/>
  <c r="F139" i="3"/>
  <c r="G138" i="3"/>
  <c r="B135" i="3"/>
  <c r="C134" i="3"/>
  <c r="G37" i="4" l="1"/>
  <c r="AA35" i="1"/>
  <c r="B43" i="4"/>
  <c r="C42" i="4"/>
  <c r="L36" i="4"/>
  <c r="K36" i="4"/>
  <c r="F38" i="4"/>
  <c r="G38" i="4" s="1"/>
  <c r="J37" i="4"/>
  <c r="I37" i="4"/>
  <c r="H37" i="4"/>
  <c r="B136" i="3"/>
  <c r="C135" i="3"/>
  <c r="L138" i="3"/>
  <c r="K138" i="3"/>
  <c r="I139" i="3"/>
  <c r="G139" i="3"/>
  <c r="H139" i="3"/>
  <c r="F140" i="3"/>
  <c r="J139" i="3"/>
  <c r="AA36" i="1" l="1"/>
  <c r="B44" i="4"/>
  <c r="C43" i="4"/>
  <c r="K37" i="4"/>
  <c r="L37" i="4"/>
  <c r="F39" i="4"/>
  <c r="G39" i="4" s="1"/>
  <c r="J38" i="4"/>
  <c r="H38" i="4"/>
  <c r="I38" i="4"/>
  <c r="J140" i="3"/>
  <c r="F141" i="3"/>
  <c r="H140" i="3"/>
  <c r="I140" i="3"/>
  <c r="G140" i="3"/>
  <c r="L139" i="3"/>
  <c r="K139" i="3"/>
  <c r="B137" i="3"/>
  <c r="C136" i="3"/>
  <c r="AA37" i="1" l="1"/>
  <c r="B45" i="4"/>
  <c r="C44" i="4"/>
  <c r="L38" i="4"/>
  <c r="K38" i="4"/>
  <c r="H39" i="4"/>
  <c r="I39" i="4"/>
  <c r="F40" i="4"/>
  <c r="J39" i="4"/>
  <c r="C137" i="3"/>
  <c r="B138" i="3"/>
  <c r="K140" i="3"/>
  <c r="L140" i="3"/>
  <c r="H141" i="3"/>
  <c r="F142" i="3"/>
  <c r="J141" i="3"/>
  <c r="G141" i="3"/>
  <c r="I141" i="3"/>
  <c r="AA38" i="1" l="1"/>
  <c r="F41" i="4"/>
  <c r="G41" i="4" s="1"/>
  <c r="G40" i="4"/>
  <c r="J41" i="4"/>
  <c r="F42" i="4"/>
  <c r="G42" i="4" s="1"/>
  <c r="H41" i="4"/>
  <c r="I41" i="4"/>
  <c r="B46" i="4"/>
  <c r="C45" i="4"/>
  <c r="K39" i="4"/>
  <c r="L39" i="4"/>
  <c r="I40" i="4"/>
  <c r="J40" i="4"/>
  <c r="H40" i="4"/>
  <c r="K141" i="3"/>
  <c r="L141" i="3"/>
  <c r="G142" i="3"/>
  <c r="F143" i="3"/>
  <c r="H142" i="3"/>
  <c r="I142" i="3"/>
  <c r="J142" i="3"/>
  <c r="B139" i="3"/>
  <c r="C138" i="3"/>
  <c r="AA39" i="1" l="1"/>
  <c r="I42" i="4"/>
  <c r="F43" i="4"/>
  <c r="G43" i="4" s="1"/>
  <c r="J42" i="4"/>
  <c r="H42" i="4"/>
  <c r="K41" i="4"/>
  <c r="L41" i="4"/>
  <c r="B47" i="4"/>
  <c r="C46" i="4"/>
  <c r="K40" i="4"/>
  <c r="L40" i="4"/>
  <c r="B140" i="3"/>
  <c r="C139" i="3"/>
  <c r="I143" i="3"/>
  <c r="H143" i="3"/>
  <c r="G143" i="3"/>
  <c r="F144" i="3"/>
  <c r="J143" i="3"/>
  <c r="K142" i="3"/>
  <c r="L142" i="3"/>
  <c r="AA40" i="1" l="1"/>
  <c r="L42" i="4"/>
  <c r="K42" i="4"/>
  <c r="H43" i="4"/>
  <c r="F44" i="4"/>
  <c r="G44" i="4" s="1"/>
  <c r="I43" i="4"/>
  <c r="J43" i="4"/>
  <c r="B48" i="4"/>
  <c r="C47" i="4"/>
  <c r="H144" i="3"/>
  <c r="F145" i="3"/>
  <c r="J144" i="3"/>
  <c r="I144" i="3"/>
  <c r="G144" i="3"/>
  <c r="L143" i="3"/>
  <c r="K143" i="3"/>
  <c r="C140" i="3"/>
  <c r="B141" i="3"/>
  <c r="K43" i="4" l="1"/>
  <c r="L43" i="4"/>
  <c r="J44" i="4"/>
  <c r="F45" i="4"/>
  <c r="G45" i="4" s="1"/>
  <c r="I44" i="4"/>
  <c r="H44" i="4"/>
  <c r="B49" i="4"/>
  <c r="C48" i="4"/>
  <c r="B142" i="3"/>
  <c r="C141" i="3"/>
  <c r="L144" i="3"/>
  <c r="K144" i="3"/>
  <c r="I145" i="3"/>
  <c r="H145" i="3"/>
  <c r="J145" i="3"/>
  <c r="F146" i="3"/>
  <c r="G145" i="3"/>
  <c r="K44" i="4" l="1"/>
  <c r="L44" i="4"/>
  <c r="F46" i="4"/>
  <c r="G46" i="4" s="1"/>
  <c r="J45" i="4"/>
  <c r="H45" i="4"/>
  <c r="I45" i="4"/>
  <c r="B50" i="4"/>
  <c r="C49" i="4"/>
  <c r="B143" i="3"/>
  <c r="C142" i="3"/>
  <c r="K145" i="3"/>
  <c r="L145" i="3"/>
  <c r="I146" i="3"/>
  <c r="H146" i="3"/>
  <c r="F147" i="3"/>
  <c r="G146" i="3"/>
  <c r="J146" i="3"/>
  <c r="L45" i="4" l="1"/>
  <c r="K45" i="4"/>
  <c r="J46" i="4"/>
  <c r="F47" i="4"/>
  <c r="G47" i="4" s="1"/>
  <c r="H46" i="4"/>
  <c r="I46" i="4"/>
  <c r="B51" i="4"/>
  <c r="C50" i="4"/>
  <c r="L146" i="3"/>
  <c r="K146" i="3"/>
  <c r="J147" i="3"/>
  <c r="H147" i="3"/>
  <c r="I147" i="3"/>
  <c r="G147" i="3"/>
  <c r="F148" i="3"/>
  <c r="B144" i="3"/>
  <c r="C143" i="3"/>
  <c r="K46" i="4" l="1"/>
  <c r="L46" i="4"/>
  <c r="J47" i="4"/>
  <c r="I47" i="4"/>
  <c r="F48" i="4"/>
  <c r="G48" i="4" s="1"/>
  <c r="H47" i="4"/>
  <c r="B52" i="4"/>
  <c r="C51" i="4"/>
  <c r="C144" i="3"/>
  <c r="B145" i="3"/>
  <c r="J148" i="3"/>
  <c r="I148" i="3"/>
  <c r="G148" i="3"/>
  <c r="H148" i="3"/>
  <c r="F149" i="3"/>
  <c r="K147" i="3"/>
  <c r="L147" i="3"/>
  <c r="K47" i="4" l="1"/>
  <c r="L47" i="4"/>
  <c r="H48" i="4"/>
  <c r="F49" i="4"/>
  <c r="G49" i="4" s="1"/>
  <c r="I48" i="4"/>
  <c r="J48" i="4"/>
  <c r="B53" i="4"/>
  <c r="C52" i="4"/>
  <c r="I149" i="3"/>
  <c r="F150" i="3"/>
  <c r="H149" i="3"/>
  <c r="J149" i="3"/>
  <c r="G149" i="3"/>
  <c r="K148" i="3"/>
  <c r="L148" i="3"/>
  <c r="C145" i="3"/>
  <c r="B146" i="3"/>
  <c r="J49" i="4" l="1"/>
  <c r="F50" i="4"/>
  <c r="G50" i="4" s="1"/>
  <c r="H49" i="4"/>
  <c r="I49" i="4"/>
  <c r="K48" i="4"/>
  <c r="L48" i="4"/>
  <c r="B54" i="4"/>
  <c r="C53" i="4"/>
  <c r="B147" i="3"/>
  <c r="C146" i="3"/>
  <c r="L149" i="3"/>
  <c r="K149" i="3"/>
  <c r="G150" i="3"/>
  <c r="J150" i="3"/>
  <c r="I150" i="3"/>
  <c r="H150" i="3"/>
  <c r="F151" i="3"/>
  <c r="L49" i="4" l="1"/>
  <c r="K49" i="4"/>
  <c r="F51" i="4"/>
  <c r="G51" i="4" s="1"/>
  <c r="I50" i="4"/>
  <c r="J50" i="4"/>
  <c r="H50" i="4"/>
  <c r="B55" i="4"/>
  <c r="C54" i="4"/>
  <c r="H151" i="3"/>
  <c r="F152" i="3"/>
  <c r="J151" i="3"/>
  <c r="G151" i="3"/>
  <c r="I151" i="3"/>
  <c r="K150" i="3"/>
  <c r="L150" i="3"/>
  <c r="B148" i="3"/>
  <c r="C147" i="3"/>
  <c r="K50" i="4" l="1"/>
  <c r="L50" i="4"/>
  <c r="F52" i="4"/>
  <c r="I51" i="4"/>
  <c r="J51" i="4"/>
  <c r="H51" i="4"/>
  <c r="B56" i="4"/>
  <c r="C55" i="4"/>
  <c r="B149" i="3"/>
  <c r="C148" i="3"/>
  <c r="I152" i="3"/>
  <c r="G152" i="3"/>
  <c r="F153" i="3"/>
  <c r="J152" i="3"/>
  <c r="H152" i="3"/>
  <c r="L151" i="3"/>
  <c r="K151" i="3"/>
  <c r="L51" i="4" l="1"/>
  <c r="K51" i="4"/>
  <c r="J52" i="4"/>
  <c r="H52" i="4"/>
  <c r="I52" i="4"/>
  <c r="F53" i="4"/>
  <c r="G53" i="4" s="1"/>
  <c r="B57" i="4"/>
  <c r="C56" i="4"/>
  <c r="L152" i="3"/>
  <c r="K152" i="3"/>
  <c r="G153" i="3"/>
  <c r="J153" i="3"/>
  <c r="H153" i="3"/>
  <c r="F154" i="3"/>
  <c r="I153" i="3"/>
  <c r="C149" i="3"/>
  <c r="B150" i="3"/>
  <c r="K52" i="4" l="1"/>
  <c r="L52" i="4"/>
  <c r="F54" i="4"/>
  <c r="G54" i="4" s="1"/>
  <c r="J53" i="4"/>
  <c r="I53" i="4"/>
  <c r="H53" i="4"/>
  <c r="B58" i="4"/>
  <c r="C57" i="4"/>
  <c r="L153" i="3"/>
  <c r="K153" i="3"/>
  <c r="B151" i="3"/>
  <c r="C150" i="3"/>
  <c r="F155" i="3"/>
  <c r="I154" i="3"/>
  <c r="H154" i="3"/>
  <c r="G154" i="3"/>
  <c r="J154" i="3"/>
  <c r="K53" i="4" l="1"/>
  <c r="L53" i="4"/>
  <c r="J54" i="4"/>
  <c r="F55" i="4"/>
  <c r="G55" i="4" s="1"/>
  <c r="H54" i="4"/>
  <c r="I54" i="4"/>
  <c r="B59" i="4"/>
  <c r="C58" i="4"/>
  <c r="L154" i="3"/>
  <c r="K154" i="3"/>
  <c r="G155" i="3"/>
  <c r="J155" i="3"/>
  <c r="F156" i="3"/>
  <c r="H155" i="3"/>
  <c r="I155" i="3"/>
  <c r="C151" i="3"/>
  <c r="B152" i="3"/>
  <c r="K54" i="4" l="1"/>
  <c r="L54" i="4"/>
  <c r="I55" i="4"/>
  <c r="H55" i="4"/>
  <c r="F56" i="4"/>
  <c r="G56" i="4" s="1"/>
  <c r="J55" i="4"/>
  <c r="B60" i="4"/>
  <c r="C59" i="4"/>
  <c r="B153" i="3"/>
  <c r="C152" i="3"/>
  <c r="I156" i="3"/>
  <c r="H156" i="3"/>
  <c r="J156" i="3"/>
  <c r="G156" i="3"/>
  <c r="F157" i="3"/>
  <c r="L155" i="3"/>
  <c r="K155" i="3"/>
  <c r="F57" i="4" l="1"/>
  <c r="G57" i="4" s="1"/>
  <c r="J56" i="4"/>
  <c r="H56" i="4"/>
  <c r="I56" i="4"/>
  <c r="K55" i="4"/>
  <c r="L55" i="4"/>
  <c r="B61" i="4"/>
  <c r="C60" i="4"/>
  <c r="J157" i="3"/>
  <c r="I157" i="3"/>
  <c r="H157" i="3"/>
  <c r="F158" i="3"/>
  <c r="G157" i="3"/>
  <c r="L156" i="3"/>
  <c r="K156" i="3"/>
  <c r="B154" i="3"/>
  <c r="C153" i="3"/>
  <c r="F58" i="4" l="1"/>
  <c r="G58" i="4" s="1"/>
  <c r="K56" i="4"/>
  <c r="L56" i="4"/>
  <c r="J57" i="4"/>
  <c r="I57" i="4"/>
  <c r="H57" i="4"/>
  <c r="B62" i="4"/>
  <c r="C61" i="4"/>
  <c r="C154" i="3"/>
  <c r="B155" i="3"/>
  <c r="L157" i="3"/>
  <c r="K157" i="3"/>
  <c r="J158" i="3"/>
  <c r="H158" i="3"/>
  <c r="G158" i="3"/>
  <c r="I158" i="3"/>
  <c r="F159" i="3"/>
  <c r="J58" i="4" l="1"/>
  <c r="H58" i="4"/>
  <c r="I58" i="4"/>
  <c r="F59" i="4"/>
  <c r="G59" i="4" s="1"/>
  <c r="L57" i="4"/>
  <c r="K57" i="4"/>
  <c r="B63" i="4"/>
  <c r="C62" i="4"/>
  <c r="F160" i="3"/>
  <c r="I159" i="3"/>
  <c r="J159" i="3"/>
  <c r="H159" i="3"/>
  <c r="G159" i="3"/>
  <c r="K158" i="3"/>
  <c r="L158" i="3"/>
  <c r="B156" i="3"/>
  <c r="C155" i="3"/>
  <c r="F60" i="4" l="1"/>
  <c r="G60" i="4" s="1"/>
  <c r="H59" i="4"/>
  <c r="J59" i="4"/>
  <c r="I59" i="4"/>
  <c r="K58" i="4"/>
  <c r="L58" i="4"/>
  <c r="B64" i="4"/>
  <c r="C63" i="4"/>
  <c r="B157" i="3"/>
  <c r="C156" i="3"/>
  <c r="L159" i="3"/>
  <c r="K159" i="3"/>
  <c r="F161" i="3"/>
  <c r="J160" i="3"/>
  <c r="G160" i="3"/>
  <c r="H160" i="3"/>
  <c r="I160" i="3"/>
  <c r="L59" i="4" l="1"/>
  <c r="K59" i="4"/>
  <c r="F61" i="4"/>
  <c r="G61" i="4" s="1"/>
  <c r="J60" i="4"/>
  <c r="H60" i="4"/>
  <c r="I60" i="4"/>
  <c r="B65" i="4"/>
  <c r="C64" i="4"/>
  <c r="L160" i="3"/>
  <c r="K160" i="3"/>
  <c r="J161" i="3"/>
  <c r="G161" i="3"/>
  <c r="H161" i="3"/>
  <c r="I161" i="3"/>
  <c r="F162" i="3"/>
  <c r="C157" i="3"/>
  <c r="B158" i="3"/>
  <c r="K60" i="4" l="1"/>
  <c r="L60" i="4"/>
  <c r="I61" i="4"/>
  <c r="F62" i="4"/>
  <c r="G62" i="4" s="1"/>
  <c r="J61" i="4"/>
  <c r="H61" i="4"/>
  <c r="B66" i="4"/>
  <c r="C65" i="4"/>
  <c r="B159" i="3"/>
  <c r="C158" i="3"/>
  <c r="I162" i="3"/>
  <c r="F163" i="3"/>
  <c r="J162" i="3"/>
  <c r="H162" i="3"/>
  <c r="G162" i="3"/>
  <c r="K161" i="3"/>
  <c r="L161" i="3"/>
  <c r="K61" i="4" l="1"/>
  <c r="L61" i="4"/>
  <c r="F63" i="4"/>
  <c r="G63" i="4" s="1"/>
  <c r="I62" i="4"/>
  <c r="H62" i="4"/>
  <c r="J62" i="4"/>
  <c r="B67" i="4"/>
  <c r="C66" i="4"/>
  <c r="L162" i="3"/>
  <c r="K162" i="3"/>
  <c r="J163" i="3"/>
  <c r="H163" i="3"/>
  <c r="F164" i="3"/>
  <c r="G163" i="3"/>
  <c r="I163" i="3"/>
  <c r="C159" i="3"/>
  <c r="B160" i="3"/>
  <c r="L62" i="4" l="1"/>
  <c r="K62" i="4"/>
  <c r="F64" i="4"/>
  <c r="G64" i="4" s="1"/>
  <c r="I63" i="4"/>
  <c r="H63" i="4"/>
  <c r="J63" i="4"/>
  <c r="B68" i="4"/>
  <c r="C67" i="4"/>
  <c r="B161" i="3"/>
  <c r="C160" i="3"/>
  <c r="L163" i="3"/>
  <c r="K163" i="3"/>
  <c r="H164" i="3"/>
  <c r="I164" i="3"/>
  <c r="F165" i="3"/>
  <c r="G164" i="3"/>
  <c r="J164" i="3"/>
  <c r="J64" i="4" l="1"/>
  <c r="F65" i="4"/>
  <c r="G65" i="4" s="1"/>
  <c r="I64" i="4"/>
  <c r="H64" i="4"/>
  <c r="K63" i="4"/>
  <c r="L63" i="4"/>
  <c r="B69" i="4"/>
  <c r="C68" i="4"/>
  <c r="L164" i="3"/>
  <c r="K164" i="3"/>
  <c r="J165" i="3"/>
  <c r="F166" i="3"/>
  <c r="I165" i="3"/>
  <c r="G165" i="3"/>
  <c r="H165" i="3"/>
  <c r="B162" i="3"/>
  <c r="C161" i="3"/>
  <c r="K64" i="4" l="1"/>
  <c r="L64" i="4"/>
  <c r="H65" i="4"/>
  <c r="I65" i="4"/>
  <c r="J65" i="4"/>
  <c r="F66" i="4"/>
  <c r="G66" i="4" s="1"/>
  <c r="B70" i="4"/>
  <c r="C69" i="4"/>
  <c r="B163" i="3"/>
  <c r="C162" i="3"/>
  <c r="L165" i="3"/>
  <c r="K165" i="3"/>
  <c r="I166" i="3"/>
  <c r="H166" i="3"/>
  <c r="G166" i="3"/>
  <c r="F167" i="3"/>
  <c r="J166" i="3"/>
  <c r="J66" i="4" l="1"/>
  <c r="F67" i="4"/>
  <c r="G67" i="4" s="1"/>
  <c r="I66" i="4"/>
  <c r="H66" i="4"/>
  <c r="L65" i="4"/>
  <c r="K65" i="4"/>
  <c r="B71" i="4"/>
  <c r="C70" i="4"/>
  <c r="G167" i="3"/>
  <c r="J167" i="3"/>
  <c r="F168" i="3"/>
  <c r="H167" i="3"/>
  <c r="I167" i="3"/>
  <c r="L166" i="3"/>
  <c r="K166" i="3"/>
  <c r="B164" i="3"/>
  <c r="C163" i="3"/>
  <c r="K66" i="4" l="1"/>
  <c r="L66" i="4"/>
  <c r="H67" i="4"/>
  <c r="F68" i="4"/>
  <c r="G68" i="4" s="1"/>
  <c r="I67" i="4"/>
  <c r="J67" i="4"/>
  <c r="B72" i="4"/>
  <c r="C71" i="4"/>
  <c r="B165" i="3"/>
  <c r="C164" i="3"/>
  <c r="J168" i="3"/>
  <c r="G168" i="3"/>
  <c r="H168" i="3"/>
  <c r="I168" i="3"/>
  <c r="F169" i="3"/>
  <c r="L167" i="3"/>
  <c r="K167" i="3"/>
  <c r="L67" i="4" l="1"/>
  <c r="K67" i="4"/>
  <c r="I68" i="4"/>
  <c r="F69" i="4"/>
  <c r="G69" i="4" s="1"/>
  <c r="H68" i="4"/>
  <c r="J68" i="4"/>
  <c r="B73" i="4"/>
  <c r="C72" i="4"/>
  <c r="J169" i="3"/>
  <c r="G169" i="3"/>
  <c r="F170" i="3"/>
  <c r="H169" i="3"/>
  <c r="I169" i="3"/>
  <c r="L168" i="3"/>
  <c r="K168" i="3"/>
  <c r="C165" i="3"/>
  <c r="B166" i="3"/>
  <c r="L68" i="4" l="1"/>
  <c r="K68" i="4"/>
  <c r="F70" i="4"/>
  <c r="G70" i="4" s="1"/>
  <c r="J69" i="4"/>
  <c r="I69" i="4"/>
  <c r="H69" i="4"/>
  <c r="B74" i="4"/>
  <c r="C73" i="4"/>
  <c r="C166" i="3"/>
  <c r="B167" i="3"/>
  <c r="J170" i="3"/>
  <c r="H170" i="3"/>
  <c r="F171" i="3"/>
  <c r="I170" i="3"/>
  <c r="G170" i="3"/>
  <c r="L169" i="3"/>
  <c r="K169" i="3"/>
  <c r="K69" i="4" l="1"/>
  <c r="L69" i="4"/>
  <c r="J70" i="4"/>
  <c r="F71" i="4"/>
  <c r="G71" i="4" s="1"/>
  <c r="H70" i="4"/>
  <c r="I70" i="4"/>
  <c r="B75" i="4"/>
  <c r="C74" i="4"/>
  <c r="K170" i="3"/>
  <c r="L170" i="3"/>
  <c r="G171" i="3"/>
  <c r="J171" i="3"/>
  <c r="I171" i="3"/>
  <c r="F172" i="3"/>
  <c r="H171" i="3"/>
  <c r="C167" i="3"/>
  <c r="B168" i="3"/>
  <c r="J71" i="4" l="1"/>
  <c r="H71" i="4"/>
  <c r="I71" i="4"/>
  <c r="F72" i="4"/>
  <c r="G72" i="4" s="1"/>
  <c r="K70" i="4"/>
  <c r="L70" i="4"/>
  <c r="B76" i="4"/>
  <c r="C75" i="4"/>
  <c r="B169" i="3"/>
  <c r="C168" i="3"/>
  <c r="F173" i="3"/>
  <c r="J172" i="3"/>
  <c r="H172" i="3"/>
  <c r="I172" i="3"/>
  <c r="G172" i="3"/>
  <c r="L171" i="3"/>
  <c r="K171" i="3"/>
  <c r="I72" i="4" l="1"/>
  <c r="F73" i="4"/>
  <c r="G73" i="4" s="1"/>
  <c r="H72" i="4"/>
  <c r="J72" i="4"/>
  <c r="K71" i="4"/>
  <c r="L71" i="4"/>
  <c r="B77" i="4"/>
  <c r="C76" i="4"/>
  <c r="L172" i="3"/>
  <c r="K172" i="3"/>
  <c r="I173" i="3"/>
  <c r="G173" i="3"/>
  <c r="J173" i="3"/>
  <c r="H173" i="3"/>
  <c r="F174" i="3"/>
  <c r="B170" i="3"/>
  <c r="C169" i="3"/>
  <c r="F74" i="4" l="1"/>
  <c r="G74" i="4" s="1"/>
  <c r="I73" i="4"/>
  <c r="J73" i="4"/>
  <c r="H73" i="4"/>
  <c r="L72" i="4"/>
  <c r="K72" i="4"/>
  <c r="B78" i="4"/>
  <c r="C77" i="4"/>
  <c r="B171" i="3"/>
  <c r="C170" i="3"/>
  <c r="H174" i="3"/>
  <c r="F175" i="3"/>
  <c r="J174" i="3"/>
  <c r="I174" i="3"/>
  <c r="G174" i="3"/>
  <c r="L173" i="3"/>
  <c r="K173" i="3"/>
  <c r="F75" i="4" l="1"/>
  <c r="G75" i="4" s="1"/>
  <c r="H74" i="4"/>
  <c r="J74" i="4"/>
  <c r="I74" i="4"/>
  <c r="K73" i="4"/>
  <c r="L73" i="4"/>
  <c r="B79" i="4"/>
  <c r="C78" i="4"/>
  <c r="L174" i="3"/>
  <c r="K174" i="3"/>
  <c r="F176" i="3"/>
  <c r="I175" i="3"/>
  <c r="G175" i="3"/>
  <c r="H175" i="3"/>
  <c r="J175" i="3"/>
  <c r="B172" i="3"/>
  <c r="C171" i="3"/>
  <c r="H75" i="4" l="1"/>
  <c r="F76" i="4"/>
  <c r="G76" i="4" s="1"/>
  <c r="J75" i="4"/>
  <c r="I75" i="4"/>
  <c r="L74" i="4"/>
  <c r="K74" i="4"/>
  <c r="B80" i="4"/>
  <c r="C79" i="4"/>
  <c r="B173" i="3"/>
  <c r="C172" i="3"/>
  <c r="K175" i="3"/>
  <c r="L175" i="3"/>
  <c r="F177" i="3"/>
  <c r="J176" i="3"/>
  <c r="H176" i="3"/>
  <c r="I176" i="3"/>
  <c r="G176" i="3"/>
  <c r="J76" i="4" l="1"/>
  <c r="F77" i="4"/>
  <c r="G77" i="4" s="1"/>
  <c r="H76" i="4"/>
  <c r="I76" i="4"/>
  <c r="K75" i="4"/>
  <c r="L75" i="4"/>
  <c r="B81" i="4"/>
  <c r="C80" i="4"/>
  <c r="K176" i="3"/>
  <c r="L176" i="3"/>
  <c r="I177" i="3"/>
  <c r="F178" i="3"/>
  <c r="J177" i="3"/>
  <c r="G177" i="3"/>
  <c r="H177" i="3"/>
  <c r="B174" i="3"/>
  <c r="C173" i="3"/>
  <c r="F78" i="4" l="1"/>
  <c r="G78" i="4" s="1"/>
  <c r="H77" i="4"/>
  <c r="J77" i="4"/>
  <c r="I77" i="4"/>
  <c r="K76" i="4"/>
  <c r="L76" i="4"/>
  <c r="B82" i="4"/>
  <c r="C81" i="4"/>
  <c r="C174" i="3"/>
  <c r="B175" i="3"/>
  <c r="K177" i="3"/>
  <c r="L177" i="3"/>
  <c r="F179" i="3"/>
  <c r="I178" i="3"/>
  <c r="J178" i="3"/>
  <c r="H178" i="3"/>
  <c r="G178" i="3"/>
  <c r="K77" i="4" l="1"/>
  <c r="L77" i="4"/>
  <c r="H78" i="4"/>
  <c r="F79" i="4"/>
  <c r="G79" i="4" s="1"/>
  <c r="I78" i="4"/>
  <c r="J78" i="4"/>
  <c r="B83" i="4"/>
  <c r="C82" i="4"/>
  <c r="K178" i="3"/>
  <c r="L178" i="3"/>
  <c r="H179" i="3"/>
  <c r="I179" i="3"/>
  <c r="G179" i="3"/>
  <c r="J179" i="3"/>
  <c r="F180" i="3"/>
  <c r="C175" i="3"/>
  <c r="B176" i="3"/>
  <c r="L78" i="4" l="1"/>
  <c r="K78" i="4"/>
  <c r="I79" i="4"/>
  <c r="F80" i="4"/>
  <c r="G80" i="4" s="1"/>
  <c r="H79" i="4"/>
  <c r="J79" i="4"/>
  <c r="B84" i="4"/>
  <c r="C83" i="4"/>
  <c r="B177" i="3"/>
  <c r="C176" i="3"/>
  <c r="F181" i="3"/>
  <c r="J180" i="3"/>
  <c r="H180" i="3"/>
  <c r="I180" i="3"/>
  <c r="G180" i="3"/>
  <c r="K179" i="3"/>
  <c r="L179" i="3"/>
  <c r="I80" i="4" l="1"/>
  <c r="F81" i="4"/>
  <c r="G81" i="4" s="1"/>
  <c r="J80" i="4"/>
  <c r="H80" i="4"/>
  <c r="L79" i="4"/>
  <c r="K79" i="4"/>
  <c r="B85" i="4"/>
  <c r="C84" i="4"/>
  <c r="K180" i="3"/>
  <c r="L180" i="3"/>
  <c r="H181" i="3"/>
  <c r="F182" i="3"/>
  <c r="J181" i="3"/>
  <c r="G181" i="3"/>
  <c r="I181" i="3"/>
  <c r="B178" i="3"/>
  <c r="C177" i="3"/>
  <c r="L80" i="4" l="1"/>
  <c r="K80" i="4"/>
  <c r="I81" i="4"/>
  <c r="F82" i="4"/>
  <c r="G82" i="4" s="1"/>
  <c r="H81" i="4"/>
  <c r="J81" i="4"/>
  <c r="B86" i="4"/>
  <c r="C85" i="4"/>
  <c r="B179" i="3"/>
  <c r="C178" i="3"/>
  <c r="K181" i="3"/>
  <c r="L181" i="3"/>
  <c r="H182" i="3"/>
  <c r="I182" i="3"/>
  <c r="J182" i="3"/>
  <c r="G182" i="3"/>
  <c r="F183" i="3"/>
  <c r="K81" i="4" l="1"/>
  <c r="L81" i="4"/>
  <c r="J82" i="4"/>
  <c r="H82" i="4"/>
  <c r="I82" i="4"/>
  <c r="F83" i="4"/>
  <c r="G83" i="4" s="1"/>
  <c r="B87" i="4"/>
  <c r="C86" i="4"/>
  <c r="F184" i="3"/>
  <c r="H183" i="3"/>
  <c r="I183" i="3"/>
  <c r="J183" i="3"/>
  <c r="G183" i="3"/>
  <c r="K182" i="3"/>
  <c r="L182" i="3"/>
  <c r="B180" i="3"/>
  <c r="C179" i="3"/>
  <c r="F84" i="4" l="1"/>
  <c r="G84" i="4" s="1"/>
  <c r="J83" i="4"/>
  <c r="I83" i="4"/>
  <c r="H83" i="4"/>
  <c r="K82" i="4"/>
  <c r="L82" i="4"/>
  <c r="B88" i="4"/>
  <c r="C87" i="4"/>
  <c r="B181" i="3"/>
  <c r="C180" i="3"/>
  <c r="L183" i="3"/>
  <c r="K183" i="3"/>
  <c r="G184" i="3"/>
  <c r="J184" i="3"/>
  <c r="F185" i="3"/>
  <c r="I184" i="3"/>
  <c r="H184" i="3"/>
  <c r="J84" i="4" l="1"/>
  <c r="I84" i="4"/>
  <c r="H84" i="4"/>
  <c r="F85" i="4"/>
  <c r="G85" i="4" s="1"/>
  <c r="K83" i="4"/>
  <c r="L83" i="4"/>
  <c r="B89" i="4"/>
  <c r="C88" i="4"/>
  <c r="J185" i="3"/>
  <c r="F186" i="3"/>
  <c r="G185" i="3"/>
  <c r="H185" i="3"/>
  <c r="I185" i="3"/>
  <c r="L184" i="3"/>
  <c r="K184" i="3"/>
  <c r="B182" i="3"/>
  <c r="C181" i="3"/>
  <c r="F86" i="4" l="1"/>
  <c r="G86" i="4" s="1"/>
  <c r="I85" i="4"/>
  <c r="H85" i="4"/>
  <c r="J85" i="4"/>
  <c r="K84" i="4"/>
  <c r="L84" i="4"/>
  <c r="B90" i="4"/>
  <c r="C89" i="4"/>
  <c r="B183" i="3"/>
  <c r="C182" i="3"/>
  <c r="L185" i="3"/>
  <c r="K185" i="3"/>
  <c r="G186" i="3"/>
  <c r="F187" i="3"/>
  <c r="J186" i="3"/>
  <c r="H186" i="3"/>
  <c r="I186" i="3"/>
  <c r="K85" i="4" l="1"/>
  <c r="L85" i="4"/>
  <c r="H86" i="4"/>
  <c r="J86" i="4"/>
  <c r="I86" i="4"/>
  <c r="F87" i="4"/>
  <c r="G87" i="4" s="1"/>
  <c r="B91" i="4"/>
  <c r="C90" i="4"/>
  <c r="J187" i="3"/>
  <c r="G187" i="3"/>
  <c r="I187" i="3"/>
  <c r="H187" i="3"/>
  <c r="F188" i="3"/>
  <c r="L186" i="3"/>
  <c r="K186" i="3"/>
  <c r="C183" i="3"/>
  <c r="B184" i="3"/>
  <c r="J87" i="4" l="1"/>
  <c r="F88" i="4"/>
  <c r="G88" i="4" s="1"/>
  <c r="I87" i="4"/>
  <c r="H87" i="4"/>
  <c r="L86" i="4"/>
  <c r="K86" i="4"/>
  <c r="B92" i="4"/>
  <c r="C91" i="4"/>
  <c r="C184" i="3"/>
  <c r="B185" i="3"/>
  <c r="J188" i="3"/>
  <c r="I188" i="3"/>
  <c r="H188" i="3"/>
  <c r="G188" i="3"/>
  <c r="F189" i="3"/>
  <c r="L187" i="3"/>
  <c r="K187" i="3"/>
  <c r="K87" i="4" l="1"/>
  <c r="L87" i="4"/>
  <c r="F89" i="4"/>
  <c r="G89" i="4" s="1"/>
  <c r="I88" i="4"/>
  <c r="H88" i="4"/>
  <c r="J88" i="4"/>
  <c r="B93" i="4"/>
  <c r="C92" i="4"/>
  <c r="J189" i="3"/>
  <c r="F190" i="3"/>
  <c r="I189" i="3"/>
  <c r="H189" i="3"/>
  <c r="G189" i="3"/>
  <c r="B186" i="3"/>
  <c r="C185" i="3"/>
  <c r="L188" i="3"/>
  <c r="K188" i="3"/>
  <c r="L88" i="4" l="1"/>
  <c r="K88" i="4"/>
  <c r="F90" i="4"/>
  <c r="G90" i="4" s="1"/>
  <c r="H89" i="4"/>
  <c r="J89" i="4"/>
  <c r="I89" i="4"/>
  <c r="B94" i="4"/>
  <c r="C93" i="4"/>
  <c r="B187" i="3"/>
  <c r="C186" i="3"/>
  <c r="L189" i="3"/>
  <c r="K189" i="3"/>
  <c r="J190" i="3"/>
  <c r="F191" i="3"/>
  <c r="H190" i="3"/>
  <c r="G190" i="3"/>
  <c r="I190" i="3"/>
  <c r="K89" i="4" l="1"/>
  <c r="L89" i="4"/>
  <c r="J90" i="4"/>
  <c r="I90" i="4"/>
  <c r="F91" i="4"/>
  <c r="G91" i="4" s="1"/>
  <c r="H90" i="4"/>
  <c r="B95" i="4"/>
  <c r="C94" i="4"/>
  <c r="F192" i="3"/>
  <c r="J191" i="3"/>
  <c r="H191" i="3"/>
  <c r="I191" i="3"/>
  <c r="G191" i="3"/>
  <c r="C187" i="3"/>
  <c r="B188" i="3"/>
  <c r="L190" i="3"/>
  <c r="K190" i="3"/>
  <c r="F92" i="4" l="1"/>
  <c r="G92" i="4" s="1"/>
  <c r="J91" i="4"/>
  <c r="H91" i="4"/>
  <c r="I91" i="4"/>
  <c r="K90" i="4"/>
  <c r="L90" i="4"/>
  <c r="B96" i="4"/>
  <c r="C95" i="4"/>
  <c r="B189" i="3"/>
  <c r="C188" i="3"/>
  <c r="L191" i="3"/>
  <c r="K191" i="3"/>
  <c r="F193" i="3"/>
  <c r="G192" i="3"/>
  <c r="H192" i="3"/>
  <c r="I192" i="3"/>
  <c r="J192" i="3"/>
  <c r="F93" i="4" l="1"/>
  <c r="G93" i="4" s="1"/>
  <c r="J92" i="4"/>
  <c r="H92" i="4"/>
  <c r="I92" i="4"/>
  <c r="K91" i="4"/>
  <c r="L91" i="4"/>
  <c r="B97" i="4"/>
  <c r="C96" i="4"/>
  <c r="L192" i="3"/>
  <c r="K192" i="3"/>
  <c r="F194" i="3"/>
  <c r="J193" i="3"/>
  <c r="I193" i="3"/>
  <c r="H193" i="3"/>
  <c r="G193" i="3"/>
  <c r="B190" i="3"/>
  <c r="C189" i="3"/>
  <c r="K92" i="4" l="1"/>
  <c r="L92" i="4"/>
  <c r="J93" i="4"/>
  <c r="H93" i="4"/>
  <c r="F94" i="4"/>
  <c r="G94" i="4" s="1"/>
  <c r="I93" i="4"/>
  <c r="B98" i="4"/>
  <c r="C97" i="4"/>
  <c r="B191" i="3"/>
  <c r="C190" i="3"/>
  <c r="L193" i="3"/>
  <c r="K193" i="3"/>
  <c r="H194" i="3"/>
  <c r="G194" i="3"/>
  <c r="F195" i="3"/>
  <c r="J194" i="3"/>
  <c r="I194" i="3"/>
  <c r="F95" i="4" l="1"/>
  <c r="G95" i="4" s="1"/>
  <c r="I94" i="4"/>
  <c r="J94" i="4"/>
  <c r="H94" i="4"/>
  <c r="K93" i="4"/>
  <c r="L93" i="4"/>
  <c r="B99" i="4"/>
  <c r="C98" i="4"/>
  <c r="F196" i="3"/>
  <c r="J195" i="3"/>
  <c r="I195" i="3"/>
  <c r="H195" i="3"/>
  <c r="G195" i="3"/>
  <c r="K194" i="3"/>
  <c r="L194" i="3"/>
  <c r="B192" i="3"/>
  <c r="C191" i="3"/>
  <c r="K94" i="4" l="1"/>
  <c r="L94" i="4"/>
  <c r="H95" i="4"/>
  <c r="F96" i="4"/>
  <c r="G96" i="4" s="1"/>
  <c r="J95" i="4"/>
  <c r="I95" i="4"/>
  <c r="B100" i="4"/>
  <c r="C99" i="4"/>
  <c r="B193" i="3"/>
  <c r="C192" i="3"/>
  <c r="L195" i="3"/>
  <c r="K195" i="3"/>
  <c r="G196" i="3"/>
  <c r="I196" i="3"/>
  <c r="H196" i="3"/>
  <c r="F197" i="3"/>
  <c r="J196" i="3"/>
  <c r="L95" i="4" l="1"/>
  <c r="K95" i="4"/>
  <c r="I96" i="4"/>
  <c r="F97" i="4"/>
  <c r="G97" i="4" s="1"/>
  <c r="H96" i="4"/>
  <c r="J96" i="4"/>
  <c r="B101" i="4"/>
  <c r="C100" i="4"/>
  <c r="G197" i="3"/>
  <c r="F198" i="3"/>
  <c r="J197" i="3"/>
  <c r="I197" i="3"/>
  <c r="H197" i="3"/>
  <c r="K196" i="3"/>
  <c r="L196" i="3"/>
  <c r="B194" i="3"/>
  <c r="C193" i="3"/>
  <c r="L96" i="4" l="1"/>
  <c r="K96" i="4"/>
  <c r="J97" i="4"/>
  <c r="H97" i="4"/>
  <c r="F98" i="4"/>
  <c r="G98" i="4" s="1"/>
  <c r="I97" i="4"/>
  <c r="B102" i="4"/>
  <c r="C101" i="4"/>
  <c r="C194" i="3"/>
  <c r="B195" i="3"/>
  <c r="F199" i="3"/>
  <c r="I198" i="3"/>
  <c r="H198" i="3"/>
  <c r="G198" i="3"/>
  <c r="J198" i="3"/>
  <c r="K197" i="3"/>
  <c r="L197" i="3"/>
  <c r="K97" i="4" l="1"/>
  <c r="L97" i="4"/>
  <c r="J98" i="4"/>
  <c r="F99" i="4"/>
  <c r="G99" i="4" s="1"/>
  <c r="I98" i="4"/>
  <c r="H98" i="4"/>
  <c r="B103" i="4"/>
  <c r="C102" i="4"/>
  <c r="L198" i="3"/>
  <c r="K198" i="3"/>
  <c r="H199" i="3"/>
  <c r="J199" i="3"/>
  <c r="I199" i="3"/>
  <c r="F200" i="3"/>
  <c r="G199" i="3"/>
  <c r="B196" i="3"/>
  <c r="C195" i="3"/>
  <c r="L98" i="4" l="1"/>
  <c r="K98" i="4"/>
  <c r="F100" i="4"/>
  <c r="G100" i="4" s="1"/>
  <c r="I99" i="4"/>
  <c r="H99" i="4"/>
  <c r="J99" i="4"/>
  <c r="B104" i="4"/>
  <c r="C103" i="4"/>
  <c r="B197" i="3"/>
  <c r="C196" i="3"/>
  <c r="K199" i="3"/>
  <c r="L199" i="3"/>
  <c r="H200" i="3"/>
  <c r="F201" i="3"/>
  <c r="J200" i="3"/>
  <c r="I200" i="3"/>
  <c r="G200" i="3"/>
  <c r="L99" i="4" l="1"/>
  <c r="K99" i="4"/>
  <c r="F101" i="4"/>
  <c r="G101" i="4" s="1"/>
  <c r="H100" i="4"/>
  <c r="I100" i="4"/>
  <c r="J100" i="4"/>
  <c r="B105" i="4"/>
  <c r="C104" i="4"/>
  <c r="L200" i="3"/>
  <c r="K200" i="3"/>
  <c r="I201" i="3"/>
  <c r="H201" i="3"/>
  <c r="J201" i="3"/>
  <c r="F202" i="3"/>
  <c r="G201" i="3"/>
  <c r="B198" i="3"/>
  <c r="C197" i="3"/>
  <c r="F102" i="4" l="1"/>
  <c r="G102" i="4" s="1"/>
  <c r="J101" i="4"/>
  <c r="H101" i="4"/>
  <c r="I101" i="4"/>
  <c r="K100" i="4"/>
  <c r="L100" i="4"/>
  <c r="B106" i="4"/>
  <c r="C105" i="4"/>
  <c r="B199" i="3"/>
  <c r="C198" i="3"/>
  <c r="L201" i="3"/>
  <c r="K201" i="3"/>
  <c r="J202" i="3"/>
  <c r="H202" i="3"/>
  <c r="F203" i="3"/>
  <c r="G202" i="3"/>
  <c r="I202" i="3"/>
  <c r="J102" i="4" l="1"/>
  <c r="I102" i="4"/>
  <c r="H102" i="4"/>
  <c r="F103" i="4"/>
  <c r="G103" i="4" s="1"/>
  <c r="L101" i="4"/>
  <c r="K101" i="4"/>
  <c r="B107" i="4"/>
  <c r="C106" i="4"/>
  <c r="L202" i="3"/>
  <c r="K202" i="3"/>
  <c r="F204" i="3"/>
  <c r="J203" i="3"/>
  <c r="H203" i="3"/>
  <c r="I203" i="3"/>
  <c r="G203" i="3"/>
  <c r="B200" i="3"/>
  <c r="C199" i="3"/>
  <c r="H103" i="4" l="1"/>
  <c r="I103" i="4"/>
  <c r="J103" i="4"/>
  <c r="F104" i="4"/>
  <c r="G104" i="4" s="1"/>
  <c r="L102" i="4"/>
  <c r="K102" i="4"/>
  <c r="B108" i="4"/>
  <c r="C107" i="4"/>
  <c r="C200" i="3"/>
  <c r="B201" i="3"/>
  <c r="K203" i="3"/>
  <c r="L203" i="3"/>
  <c r="G204" i="3"/>
  <c r="I204" i="3"/>
  <c r="H204" i="3"/>
  <c r="J204" i="3"/>
  <c r="F205" i="3"/>
  <c r="H104" i="4" l="1"/>
  <c r="I104" i="4"/>
  <c r="F105" i="4"/>
  <c r="G105" i="4" s="1"/>
  <c r="J104" i="4"/>
  <c r="K103" i="4"/>
  <c r="L103" i="4"/>
  <c r="B109" i="4"/>
  <c r="C108" i="4"/>
  <c r="F206" i="3"/>
  <c r="G205" i="3"/>
  <c r="I205" i="3"/>
  <c r="H205" i="3"/>
  <c r="J205" i="3"/>
  <c r="K204" i="3"/>
  <c r="L204" i="3"/>
  <c r="B202" i="3"/>
  <c r="C201" i="3"/>
  <c r="J105" i="4" l="1"/>
  <c r="H105" i="4"/>
  <c r="I105" i="4"/>
  <c r="F106" i="4"/>
  <c r="G106" i="4" s="1"/>
  <c r="L104" i="4"/>
  <c r="K104" i="4"/>
  <c r="B110" i="4"/>
  <c r="C109" i="4"/>
  <c r="B203" i="3"/>
  <c r="C202" i="3"/>
  <c r="K205" i="3"/>
  <c r="L205" i="3"/>
  <c r="J206" i="3"/>
  <c r="I206" i="3"/>
  <c r="F207" i="3"/>
  <c r="G206" i="3"/>
  <c r="H206" i="3"/>
  <c r="J106" i="4" l="1"/>
  <c r="I106" i="4"/>
  <c r="H106" i="4"/>
  <c r="F107" i="4"/>
  <c r="G107" i="4" s="1"/>
  <c r="K105" i="4"/>
  <c r="L105" i="4"/>
  <c r="B111" i="4"/>
  <c r="C110" i="4"/>
  <c r="L206" i="3"/>
  <c r="K206" i="3"/>
  <c r="G207" i="3"/>
  <c r="J207" i="3"/>
  <c r="F208" i="3"/>
  <c r="I207" i="3"/>
  <c r="H207" i="3"/>
  <c r="B204" i="3"/>
  <c r="C203" i="3"/>
  <c r="H107" i="4" l="1"/>
  <c r="I107" i="4"/>
  <c r="J107" i="4"/>
  <c r="F108" i="4"/>
  <c r="G108" i="4" s="1"/>
  <c r="K106" i="4"/>
  <c r="L106" i="4"/>
  <c r="B112" i="4"/>
  <c r="C111" i="4"/>
  <c r="C204" i="3"/>
  <c r="B205" i="3"/>
  <c r="H208" i="3"/>
  <c r="I208" i="3"/>
  <c r="F209" i="3"/>
  <c r="J208" i="3"/>
  <c r="G208" i="3"/>
  <c r="K207" i="3"/>
  <c r="L207" i="3"/>
  <c r="F109" i="4" l="1"/>
  <c r="G109" i="4" s="1"/>
  <c r="H108" i="4"/>
  <c r="J108" i="4"/>
  <c r="I108" i="4"/>
  <c r="K107" i="4"/>
  <c r="L107" i="4"/>
  <c r="B113" i="4"/>
  <c r="C112" i="4"/>
  <c r="K208" i="3"/>
  <c r="L208" i="3"/>
  <c r="F210" i="3"/>
  <c r="J209" i="3"/>
  <c r="H209" i="3"/>
  <c r="G209" i="3"/>
  <c r="I209" i="3"/>
  <c r="B206" i="3"/>
  <c r="C205" i="3"/>
  <c r="J109" i="4" l="1"/>
  <c r="I109" i="4"/>
  <c r="H109" i="4"/>
  <c r="F110" i="4"/>
  <c r="G110" i="4" s="1"/>
  <c r="K108" i="4"/>
  <c r="L108" i="4"/>
  <c r="B114" i="4"/>
  <c r="C113" i="4"/>
  <c r="B207" i="3"/>
  <c r="C206" i="3"/>
  <c r="K209" i="3"/>
  <c r="L209" i="3"/>
  <c r="I210" i="3"/>
  <c r="F211" i="3"/>
  <c r="H210" i="3"/>
  <c r="G210" i="3"/>
  <c r="J210" i="3"/>
  <c r="F111" i="4" l="1"/>
  <c r="G111" i="4" s="1"/>
  <c r="J110" i="4"/>
  <c r="H110" i="4"/>
  <c r="I110" i="4"/>
  <c r="K109" i="4"/>
  <c r="L109" i="4"/>
  <c r="B115" i="4"/>
  <c r="C114" i="4"/>
  <c r="L210" i="3"/>
  <c r="K210" i="3"/>
  <c r="I211" i="3"/>
  <c r="F212" i="3"/>
  <c r="H211" i="3"/>
  <c r="J211" i="3"/>
  <c r="G211" i="3"/>
  <c r="B208" i="3"/>
  <c r="C207" i="3"/>
  <c r="L110" i="4" l="1"/>
  <c r="K110" i="4"/>
  <c r="H111" i="4"/>
  <c r="I111" i="4"/>
  <c r="F112" i="4"/>
  <c r="G112" i="4" s="1"/>
  <c r="J111" i="4"/>
  <c r="B116" i="4"/>
  <c r="C115" i="4"/>
  <c r="B209" i="3"/>
  <c r="C208" i="3"/>
  <c r="L211" i="3"/>
  <c r="K211" i="3"/>
  <c r="I212" i="3"/>
  <c r="H212" i="3"/>
  <c r="G212" i="3"/>
  <c r="J212" i="3"/>
  <c r="F213" i="3"/>
  <c r="L111" i="4" l="1"/>
  <c r="K111" i="4"/>
  <c r="F113" i="4"/>
  <c r="G113" i="4" s="1"/>
  <c r="J112" i="4"/>
  <c r="I112" i="4"/>
  <c r="H112" i="4"/>
  <c r="B117" i="4"/>
  <c r="C116" i="4"/>
  <c r="F214" i="3"/>
  <c r="J213" i="3"/>
  <c r="H213" i="3"/>
  <c r="I213" i="3"/>
  <c r="G213" i="3"/>
  <c r="K212" i="3"/>
  <c r="L212" i="3"/>
  <c r="B210" i="3"/>
  <c r="C209" i="3"/>
  <c r="J113" i="4" l="1"/>
  <c r="H113" i="4"/>
  <c r="F114" i="4"/>
  <c r="G114" i="4" s="1"/>
  <c r="I113" i="4"/>
  <c r="L112" i="4"/>
  <c r="K112" i="4"/>
  <c r="B118" i="4"/>
  <c r="C117" i="4"/>
  <c r="B211" i="3"/>
  <c r="C210" i="3"/>
  <c r="K213" i="3"/>
  <c r="L213" i="3"/>
  <c r="G214" i="3"/>
  <c r="F215" i="3"/>
  <c r="I214" i="3"/>
  <c r="J214" i="3"/>
  <c r="H214" i="3"/>
  <c r="L113" i="4" l="1"/>
  <c r="K113" i="4"/>
  <c r="F115" i="4"/>
  <c r="G115" i="4" s="1"/>
  <c r="J114" i="4"/>
  <c r="I114" i="4"/>
  <c r="H114" i="4"/>
  <c r="B119" i="4"/>
  <c r="C118" i="4"/>
  <c r="G215" i="3"/>
  <c r="H215" i="3"/>
  <c r="F216" i="3"/>
  <c r="J215" i="3"/>
  <c r="I215" i="3"/>
  <c r="L214" i="3"/>
  <c r="K214" i="3"/>
  <c r="C211" i="3"/>
  <c r="B212" i="3"/>
  <c r="L114" i="4" l="1"/>
  <c r="K114" i="4"/>
  <c r="H115" i="4"/>
  <c r="I115" i="4"/>
  <c r="J115" i="4"/>
  <c r="F116" i="4"/>
  <c r="G116" i="4" s="1"/>
  <c r="B120" i="4"/>
  <c r="C119" i="4"/>
  <c r="C212" i="3"/>
  <c r="B213" i="3"/>
  <c r="J216" i="3"/>
  <c r="H216" i="3"/>
  <c r="F217" i="3"/>
  <c r="I216" i="3"/>
  <c r="G216" i="3"/>
  <c r="L215" i="3"/>
  <c r="K215" i="3"/>
  <c r="H116" i="4" l="1"/>
  <c r="F117" i="4"/>
  <c r="G117" i="4" s="1"/>
  <c r="J116" i="4"/>
  <c r="I116" i="4"/>
  <c r="L115" i="4"/>
  <c r="K115" i="4"/>
  <c r="B121" i="4"/>
  <c r="C120" i="4"/>
  <c r="L216" i="3"/>
  <c r="K216" i="3"/>
  <c r="I217" i="3"/>
  <c r="H217" i="3"/>
  <c r="G217" i="3"/>
  <c r="F218" i="3"/>
  <c r="J217" i="3"/>
  <c r="B214" i="3"/>
  <c r="C213" i="3"/>
  <c r="K116" i="4" l="1"/>
  <c r="L116" i="4"/>
  <c r="F118" i="4"/>
  <c r="G118" i="4" s="1"/>
  <c r="J117" i="4"/>
  <c r="H117" i="4"/>
  <c r="I117" i="4"/>
  <c r="B122" i="4"/>
  <c r="C121" i="4"/>
  <c r="C214" i="3"/>
  <c r="B215" i="3"/>
  <c r="H218" i="3"/>
  <c r="I218" i="3"/>
  <c r="F219" i="3"/>
  <c r="J218" i="3"/>
  <c r="G218" i="3"/>
  <c r="K217" i="3"/>
  <c r="L217" i="3"/>
  <c r="L117" i="4" l="1"/>
  <c r="K117" i="4"/>
  <c r="F119" i="4"/>
  <c r="G119" i="4" s="1"/>
  <c r="J118" i="4"/>
  <c r="H118" i="4"/>
  <c r="I118" i="4"/>
  <c r="B123" i="4"/>
  <c r="C122" i="4"/>
  <c r="L218" i="3"/>
  <c r="K218" i="3"/>
  <c r="I219" i="3"/>
  <c r="H219" i="3"/>
  <c r="G219" i="3"/>
  <c r="F220" i="3"/>
  <c r="J219" i="3"/>
  <c r="C215" i="3"/>
  <c r="B216" i="3"/>
  <c r="K118" i="4" l="1"/>
  <c r="L118" i="4"/>
  <c r="H119" i="4"/>
  <c r="F120" i="4"/>
  <c r="G120" i="4" s="1"/>
  <c r="I119" i="4"/>
  <c r="J119" i="4"/>
  <c r="B124" i="4"/>
  <c r="C123" i="4"/>
  <c r="B217" i="3"/>
  <c r="C216" i="3"/>
  <c r="J220" i="3"/>
  <c r="I220" i="3"/>
  <c r="H220" i="3"/>
  <c r="F221" i="3"/>
  <c r="G220" i="3"/>
  <c r="L219" i="3"/>
  <c r="K219" i="3"/>
  <c r="L119" i="4" l="1"/>
  <c r="K119" i="4"/>
  <c r="I120" i="4"/>
  <c r="H120" i="4"/>
  <c r="F121" i="4"/>
  <c r="G121" i="4" s="1"/>
  <c r="J120" i="4"/>
  <c r="B125" i="4"/>
  <c r="C124" i="4"/>
  <c r="K220" i="3"/>
  <c r="L220" i="3"/>
  <c r="I221" i="3"/>
  <c r="G221" i="3"/>
  <c r="F222" i="3"/>
  <c r="J221" i="3"/>
  <c r="H221" i="3"/>
  <c r="B218" i="3"/>
  <c r="C217" i="3"/>
  <c r="L120" i="4" l="1"/>
  <c r="K120" i="4"/>
  <c r="F122" i="4"/>
  <c r="G122" i="4" s="1"/>
  <c r="H121" i="4"/>
  <c r="J121" i="4"/>
  <c r="I121" i="4"/>
  <c r="B126" i="4"/>
  <c r="C125" i="4"/>
  <c r="B219" i="3"/>
  <c r="C218" i="3"/>
  <c r="I222" i="3"/>
  <c r="F223" i="3"/>
  <c r="J222" i="3"/>
  <c r="H222" i="3"/>
  <c r="G222" i="3"/>
  <c r="K221" i="3"/>
  <c r="L221" i="3"/>
  <c r="K121" i="4" l="1"/>
  <c r="L121" i="4"/>
  <c r="I122" i="4"/>
  <c r="J122" i="4"/>
  <c r="F123" i="4"/>
  <c r="H122" i="4"/>
  <c r="B127" i="4"/>
  <c r="C126" i="4"/>
  <c r="G223" i="3"/>
  <c r="F224" i="3"/>
  <c r="J223" i="3"/>
  <c r="H223" i="3"/>
  <c r="I223" i="3"/>
  <c r="L222" i="3"/>
  <c r="K222" i="3"/>
  <c r="C219" i="3"/>
  <c r="B220" i="3"/>
  <c r="G123" i="4" l="1"/>
  <c r="I123" i="4"/>
  <c r="F124" i="4"/>
  <c r="G124" i="4" s="1"/>
  <c r="J123" i="4"/>
  <c r="H123" i="4"/>
  <c r="L122" i="4"/>
  <c r="K122" i="4"/>
  <c r="B128" i="4"/>
  <c r="C127" i="4"/>
  <c r="C220" i="3"/>
  <c r="B221" i="3"/>
  <c r="J224" i="3"/>
  <c r="H224" i="3"/>
  <c r="F225" i="3"/>
  <c r="G224" i="3"/>
  <c r="I224" i="3"/>
  <c r="L223" i="3"/>
  <c r="K223" i="3"/>
  <c r="L123" i="4" l="1"/>
  <c r="K123" i="4"/>
  <c r="F125" i="4"/>
  <c r="J124" i="4"/>
  <c r="I124" i="4"/>
  <c r="H124" i="4"/>
  <c r="B129" i="4"/>
  <c r="C128" i="4"/>
  <c r="K224" i="3"/>
  <c r="L224" i="3"/>
  <c r="G225" i="3"/>
  <c r="J225" i="3"/>
  <c r="H225" i="3"/>
  <c r="I225" i="3"/>
  <c r="F226" i="3"/>
  <c r="C221" i="3"/>
  <c r="B222" i="3"/>
  <c r="G125" i="4" l="1"/>
  <c r="L124" i="4"/>
  <c r="K124" i="4"/>
  <c r="F126" i="4"/>
  <c r="G126" i="4" s="1"/>
  <c r="I125" i="4"/>
  <c r="J125" i="4"/>
  <c r="H125" i="4"/>
  <c r="B130" i="4"/>
  <c r="C129" i="4"/>
  <c r="C222" i="3"/>
  <c r="B223" i="3"/>
  <c r="G226" i="3"/>
  <c r="H226" i="3"/>
  <c r="J226" i="3"/>
  <c r="F227" i="3"/>
  <c r="I226" i="3"/>
  <c r="K225" i="3"/>
  <c r="L225" i="3"/>
  <c r="F127" i="4" l="1"/>
  <c r="G127" i="4" s="1"/>
  <c r="H126" i="4"/>
  <c r="J126" i="4"/>
  <c r="I126" i="4"/>
  <c r="L125" i="4"/>
  <c r="K125" i="4"/>
  <c r="B131" i="4"/>
  <c r="C130" i="4"/>
  <c r="J227" i="3"/>
  <c r="I227" i="3"/>
  <c r="F228" i="3"/>
  <c r="H227" i="3"/>
  <c r="G227" i="3"/>
  <c r="L226" i="3"/>
  <c r="K226" i="3"/>
  <c r="C223" i="3"/>
  <c r="B224" i="3"/>
  <c r="L126" i="4" l="1"/>
  <c r="K126" i="4"/>
  <c r="J127" i="4"/>
  <c r="F128" i="4"/>
  <c r="G128" i="4" s="1"/>
  <c r="I127" i="4"/>
  <c r="H127" i="4"/>
  <c r="B132" i="4"/>
  <c r="C131" i="4"/>
  <c r="C224" i="3"/>
  <c r="B225" i="3"/>
  <c r="K227" i="3"/>
  <c r="L227" i="3"/>
  <c r="H228" i="3"/>
  <c r="J228" i="3"/>
  <c r="F229" i="3"/>
  <c r="G228" i="3"/>
  <c r="I228" i="3"/>
  <c r="F129" i="4" l="1"/>
  <c r="G129" i="4" s="1"/>
  <c r="H128" i="4"/>
  <c r="I128" i="4"/>
  <c r="J128" i="4"/>
  <c r="K127" i="4"/>
  <c r="L127" i="4"/>
  <c r="B133" i="4"/>
  <c r="C132" i="4"/>
  <c r="L228" i="3"/>
  <c r="K228" i="3"/>
  <c r="G229" i="3"/>
  <c r="J229" i="3"/>
  <c r="I229" i="3"/>
  <c r="H229" i="3"/>
  <c r="F230" i="3"/>
  <c r="B226" i="3"/>
  <c r="C225" i="3"/>
  <c r="K128" i="4" l="1"/>
  <c r="L128" i="4"/>
  <c r="I129" i="4"/>
  <c r="F130" i="4"/>
  <c r="G130" i="4" s="1"/>
  <c r="J129" i="4"/>
  <c r="H129" i="4"/>
  <c r="B134" i="4"/>
  <c r="C133" i="4"/>
  <c r="B227" i="3"/>
  <c r="C226" i="3"/>
  <c r="J230" i="3"/>
  <c r="I230" i="3"/>
  <c r="H230" i="3"/>
  <c r="G230" i="3"/>
  <c r="F231" i="3"/>
  <c r="K229" i="3"/>
  <c r="L229" i="3"/>
  <c r="L129" i="4" l="1"/>
  <c r="K129" i="4"/>
  <c r="F131" i="4"/>
  <c r="G131" i="4" s="1"/>
  <c r="H130" i="4"/>
  <c r="J130" i="4"/>
  <c r="I130" i="4"/>
  <c r="B135" i="4"/>
  <c r="C134" i="4"/>
  <c r="H231" i="3"/>
  <c r="F232" i="3"/>
  <c r="G231" i="3"/>
  <c r="I231" i="3"/>
  <c r="J231" i="3"/>
  <c r="L230" i="3"/>
  <c r="K230" i="3"/>
  <c r="C227" i="3"/>
  <c r="B228" i="3"/>
  <c r="H131" i="4" l="1"/>
  <c r="J131" i="4"/>
  <c r="F132" i="4"/>
  <c r="G132" i="4" s="1"/>
  <c r="I131" i="4"/>
  <c r="K130" i="4"/>
  <c r="L130" i="4"/>
  <c r="B136" i="4"/>
  <c r="C135" i="4"/>
  <c r="C228" i="3"/>
  <c r="B229" i="3"/>
  <c r="K231" i="3"/>
  <c r="L231" i="3"/>
  <c r="H232" i="3"/>
  <c r="G232" i="3"/>
  <c r="F233" i="3"/>
  <c r="J232" i="3"/>
  <c r="I232" i="3"/>
  <c r="I132" i="4" l="1"/>
  <c r="F133" i="4"/>
  <c r="G133" i="4" s="1"/>
  <c r="J132" i="4"/>
  <c r="H132" i="4"/>
  <c r="L131" i="4"/>
  <c r="K131" i="4"/>
  <c r="B137" i="4"/>
  <c r="C136" i="4"/>
  <c r="H233" i="3"/>
  <c r="I233" i="3"/>
  <c r="F234" i="3"/>
  <c r="J233" i="3"/>
  <c r="G233" i="3"/>
  <c r="L232" i="3"/>
  <c r="K232" i="3"/>
  <c r="B230" i="3"/>
  <c r="C229" i="3"/>
  <c r="L132" i="4" l="1"/>
  <c r="K132" i="4"/>
  <c r="J133" i="4"/>
  <c r="F134" i="4"/>
  <c r="G134" i="4" s="1"/>
  <c r="I133" i="4"/>
  <c r="H133" i="4"/>
  <c r="B138" i="4"/>
  <c r="C137" i="4"/>
  <c r="B231" i="3"/>
  <c r="C230" i="3"/>
  <c r="L233" i="3"/>
  <c r="K233" i="3"/>
  <c r="J234" i="3"/>
  <c r="H234" i="3"/>
  <c r="G234" i="3"/>
  <c r="I234" i="3"/>
  <c r="F235" i="3"/>
  <c r="L133" i="4" l="1"/>
  <c r="K133" i="4"/>
  <c r="H134" i="4"/>
  <c r="F135" i="4"/>
  <c r="G135" i="4" s="1"/>
  <c r="J134" i="4"/>
  <c r="I134" i="4"/>
  <c r="B139" i="4"/>
  <c r="C138" i="4"/>
  <c r="I235" i="3"/>
  <c r="F236" i="3"/>
  <c r="H235" i="3"/>
  <c r="G235" i="3"/>
  <c r="J235" i="3"/>
  <c r="L234" i="3"/>
  <c r="K234" i="3"/>
  <c r="B232" i="3"/>
  <c r="C231" i="3"/>
  <c r="L134" i="4" l="1"/>
  <c r="K134" i="4"/>
  <c r="F136" i="4"/>
  <c r="G136" i="4" s="1"/>
  <c r="I135" i="4"/>
  <c r="H135" i="4"/>
  <c r="J135" i="4"/>
  <c r="B140" i="4"/>
  <c r="C139" i="4"/>
  <c r="B233" i="3"/>
  <c r="C232" i="3"/>
  <c r="K235" i="3"/>
  <c r="L235" i="3"/>
  <c r="I236" i="3"/>
  <c r="F237" i="3"/>
  <c r="G236" i="3"/>
  <c r="H236" i="3"/>
  <c r="J236" i="3"/>
  <c r="I136" i="4" l="1"/>
  <c r="F137" i="4"/>
  <c r="G137" i="4" s="1"/>
  <c r="H136" i="4"/>
  <c r="J136" i="4"/>
  <c r="L135" i="4"/>
  <c r="K135" i="4"/>
  <c r="B141" i="4"/>
  <c r="C140" i="4"/>
  <c r="L236" i="3"/>
  <c r="K236" i="3"/>
  <c r="G237" i="3"/>
  <c r="I237" i="3"/>
  <c r="F238" i="3"/>
  <c r="J237" i="3"/>
  <c r="H237" i="3"/>
  <c r="B234" i="3"/>
  <c r="C233" i="3"/>
  <c r="L136" i="4" l="1"/>
  <c r="K136" i="4"/>
  <c r="H137" i="4"/>
  <c r="F138" i="4"/>
  <c r="G138" i="4" s="1"/>
  <c r="I137" i="4"/>
  <c r="J137" i="4"/>
  <c r="B142" i="4"/>
  <c r="C141" i="4"/>
  <c r="C234" i="3"/>
  <c r="B235" i="3"/>
  <c r="H238" i="3"/>
  <c r="J238" i="3"/>
  <c r="I238" i="3"/>
  <c r="F239" i="3"/>
  <c r="G238" i="3"/>
  <c r="K237" i="3"/>
  <c r="L237" i="3"/>
  <c r="L137" i="4" l="1"/>
  <c r="K137" i="4"/>
  <c r="J138" i="4"/>
  <c r="F139" i="4"/>
  <c r="G139" i="4" s="1"/>
  <c r="I138" i="4"/>
  <c r="H138" i="4"/>
  <c r="B143" i="4"/>
  <c r="C142" i="4"/>
  <c r="K238" i="3"/>
  <c r="L238" i="3"/>
  <c r="G239" i="3"/>
  <c r="H239" i="3"/>
  <c r="F240" i="3"/>
  <c r="I239" i="3"/>
  <c r="J239" i="3"/>
  <c r="B236" i="3"/>
  <c r="C235" i="3"/>
  <c r="K138" i="4" l="1"/>
  <c r="L138" i="4"/>
  <c r="J139" i="4"/>
  <c r="F140" i="4"/>
  <c r="G140" i="4" s="1"/>
  <c r="H139" i="4"/>
  <c r="I139" i="4"/>
  <c r="B144" i="4"/>
  <c r="C143" i="4"/>
  <c r="C236" i="3"/>
  <c r="B237" i="3"/>
  <c r="F241" i="3"/>
  <c r="I240" i="3"/>
  <c r="H240" i="3"/>
  <c r="G240" i="3"/>
  <c r="J240" i="3"/>
  <c r="K239" i="3"/>
  <c r="L239" i="3"/>
  <c r="L139" i="4" l="1"/>
  <c r="K139" i="4"/>
  <c r="H140" i="4"/>
  <c r="I140" i="4"/>
  <c r="J140" i="4"/>
  <c r="F141" i="4"/>
  <c r="G141" i="4" s="1"/>
  <c r="B145" i="4"/>
  <c r="C144" i="4"/>
  <c r="K240" i="3"/>
  <c r="L240" i="3"/>
  <c r="J241" i="3"/>
  <c r="H241" i="3"/>
  <c r="F242" i="3"/>
  <c r="I241" i="3"/>
  <c r="G241" i="3"/>
  <c r="C237" i="3"/>
  <c r="B238" i="3"/>
  <c r="F142" i="4" l="1"/>
  <c r="G142" i="4" s="1"/>
  <c r="H141" i="4"/>
  <c r="I141" i="4"/>
  <c r="J141" i="4"/>
  <c r="L140" i="4"/>
  <c r="K140" i="4"/>
  <c r="B146" i="4"/>
  <c r="C145" i="4"/>
  <c r="C238" i="3"/>
  <c r="B239" i="3"/>
  <c r="K241" i="3"/>
  <c r="L241" i="3"/>
  <c r="J242" i="3"/>
  <c r="I242" i="3"/>
  <c r="F243" i="3"/>
  <c r="H242" i="3"/>
  <c r="G242" i="3"/>
  <c r="L141" i="4" l="1"/>
  <c r="K141" i="4"/>
  <c r="F143" i="4"/>
  <c r="G143" i="4" s="1"/>
  <c r="I142" i="4"/>
  <c r="H142" i="4"/>
  <c r="J142" i="4"/>
  <c r="B147" i="4"/>
  <c r="C146" i="4"/>
  <c r="K242" i="3"/>
  <c r="L242" i="3"/>
  <c r="G243" i="3"/>
  <c r="F244" i="3"/>
  <c r="J243" i="3"/>
  <c r="I243" i="3"/>
  <c r="H243" i="3"/>
  <c r="C239" i="3"/>
  <c r="B240" i="3"/>
  <c r="L142" i="4" l="1"/>
  <c r="K142" i="4"/>
  <c r="H143" i="4"/>
  <c r="J143" i="4"/>
  <c r="I143" i="4"/>
  <c r="F144" i="4"/>
  <c r="G144" i="4" s="1"/>
  <c r="B148" i="4"/>
  <c r="C147" i="4"/>
  <c r="C240" i="3"/>
  <c r="B241" i="3"/>
  <c r="I244" i="3"/>
  <c r="H244" i="3"/>
  <c r="G244" i="3"/>
  <c r="J244" i="3"/>
  <c r="F245" i="3"/>
  <c r="L243" i="3"/>
  <c r="K243" i="3"/>
  <c r="F145" i="4" l="1"/>
  <c r="G145" i="4" s="1"/>
  <c r="H144" i="4"/>
  <c r="I144" i="4"/>
  <c r="J144" i="4"/>
  <c r="L143" i="4"/>
  <c r="K143" i="4"/>
  <c r="B149" i="4"/>
  <c r="C148" i="4"/>
  <c r="F246" i="3"/>
  <c r="G245" i="3"/>
  <c r="J245" i="3"/>
  <c r="H245" i="3"/>
  <c r="I245" i="3"/>
  <c r="L244" i="3"/>
  <c r="K244" i="3"/>
  <c r="C241" i="3"/>
  <c r="B242" i="3"/>
  <c r="L144" i="4" l="1"/>
  <c r="K144" i="4"/>
  <c r="J145" i="4"/>
  <c r="F146" i="4"/>
  <c r="G146" i="4" s="1"/>
  <c r="H145" i="4"/>
  <c r="I145" i="4"/>
  <c r="B150" i="4"/>
  <c r="C149" i="4"/>
  <c r="B243" i="3"/>
  <c r="C242" i="3"/>
  <c r="L245" i="3"/>
  <c r="K245" i="3"/>
  <c r="F247" i="3"/>
  <c r="J246" i="3"/>
  <c r="H246" i="3"/>
  <c r="I246" i="3"/>
  <c r="G246" i="3"/>
  <c r="F147" i="4" l="1"/>
  <c r="G147" i="4" s="1"/>
  <c r="I146" i="4"/>
  <c r="H146" i="4"/>
  <c r="J146" i="4"/>
  <c r="K145" i="4"/>
  <c r="L145" i="4"/>
  <c r="B151" i="4"/>
  <c r="C150" i="4"/>
  <c r="K246" i="3"/>
  <c r="L246" i="3"/>
  <c r="F248" i="3"/>
  <c r="G247" i="3"/>
  <c r="H247" i="3"/>
  <c r="I247" i="3"/>
  <c r="J247" i="3"/>
  <c r="C243" i="3"/>
  <c r="B244" i="3"/>
  <c r="L146" i="4" l="1"/>
  <c r="K146" i="4"/>
  <c r="H147" i="4"/>
  <c r="F148" i="4"/>
  <c r="G148" i="4" s="1"/>
  <c r="I147" i="4"/>
  <c r="J147" i="4"/>
  <c r="B152" i="4"/>
  <c r="C151" i="4"/>
  <c r="C244" i="3"/>
  <c r="B245" i="3"/>
  <c r="K247" i="3"/>
  <c r="L247" i="3"/>
  <c r="H248" i="3"/>
  <c r="G248" i="3"/>
  <c r="F249" i="3"/>
  <c r="J248" i="3"/>
  <c r="I248" i="3"/>
  <c r="B153" i="4" l="1"/>
  <c r="C152" i="4"/>
  <c r="L147" i="4"/>
  <c r="K147" i="4"/>
  <c r="F149" i="4"/>
  <c r="G149" i="4" s="1"/>
  <c r="H148" i="4"/>
  <c r="I148" i="4"/>
  <c r="J148" i="4"/>
  <c r="I249" i="3"/>
  <c r="G249" i="3"/>
  <c r="J249" i="3"/>
  <c r="H249" i="3"/>
  <c r="F250" i="3"/>
  <c r="K248" i="3"/>
  <c r="L248" i="3"/>
  <c r="C245" i="3"/>
  <c r="B246" i="3"/>
  <c r="B154" i="4" l="1"/>
  <c r="C153" i="4"/>
  <c r="L148" i="4"/>
  <c r="K148" i="4"/>
  <c r="I149" i="4"/>
  <c r="H149" i="4"/>
  <c r="J149" i="4"/>
  <c r="F150" i="4"/>
  <c r="G150" i="4" s="1"/>
  <c r="B247" i="3"/>
  <c r="C246" i="3"/>
  <c r="J250" i="3"/>
  <c r="I250" i="3"/>
  <c r="H250" i="3"/>
  <c r="G250" i="3"/>
  <c r="F251" i="3"/>
  <c r="K249" i="3"/>
  <c r="L249" i="3"/>
  <c r="B155" i="4" l="1"/>
  <c r="C154" i="4"/>
  <c r="F151" i="4"/>
  <c r="F152" i="4" s="1"/>
  <c r="I150" i="4"/>
  <c r="H150" i="4"/>
  <c r="J150" i="4"/>
  <c r="L149" i="4"/>
  <c r="K149" i="4"/>
  <c r="H251" i="3"/>
  <c r="J251" i="3"/>
  <c r="G251" i="3"/>
  <c r="F252" i="3"/>
  <c r="I251" i="3"/>
  <c r="K250" i="3"/>
  <c r="L250" i="3"/>
  <c r="C247" i="3"/>
  <c r="B248" i="3"/>
  <c r="G152" i="4" l="1"/>
  <c r="F153" i="4"/>
  <c r="H152" i="4"/>
  <c r="I152" i="4"/>
  <c r="J152" i="4"/>
  <c r="G151" i="4"/>
  <c r="B156" i="4"/>
  <c r="C155" i="4"/>
  <c r="K150" i="4"/>
  <c r="L150" i="4"/>
  <c r="H151" i="4"/>
  <c r="J151" i="4"/>
  <c r="I151" i="4"/>
  <c r="C248" i="3"/>
  <c r="B249" i="3"/>
  <c r="H252" i="3"/>
  <c r="I252" i="3"/>
  <c r="F253" i="3"/>
  <c r="J252" i="3"/>
  <c r="G252" i="3"/>
  <c r="L251" i="3"/>
  <c r="K251" i="3"/>
  <c r="G153" i="4" l="1"/>
  <c r="F154" i="4"/>
  <c r="J153" i="4"/>
  <c r="I153" i="4"/>
  <c r="H153" i="4"/>
  <c r="L152" i="4"/>
  <c r="K152" i="4"/>
  <c r="B157" i="4"/>
  <c r="C156" i="4"/>
  <c r="K151" i="4"/>
  <c r="L151" i="4"/>
  <c r="L252" i="3"/>
  <c r="K252" i="3"/>
  <c r="I253" i="3"/>
  <c r="H253" i="3"/>
  <c r="G253" i="3"/>
  <c r="J253" i="3"/>
  <c r="F254" i="3"/>
  <c r="B250" i="3"/>
  <c r="C249" i="3"/>
  <c r="G154" i="4" l="1"/>
  <c r="I154" i="4"/>
  <c r="J154" i="4"/>
  <c r="F155" i="4"/>
  <c r="H154" i="4"/>
  <c r="L153" i="4"/>
  <c r="K153" i="4"/>
  <c r="B158" i="4"/>
  <c r="C157" i="4"/>
  <c r="C250" i="3"/>
  <c r="B251" i="3"/>
  <c r="H254" i="3"/>
  <c r="G254" i="3"/>
  <c r="J254" i="3"/>
  <c r="I254" i="3"/>
  <c r="F255" i="3"/>
  <c r="K253" i="3"/>
  <c r="L253" i="3"/>
  <c r="G155" i="4" l="1"/>
  <c r="H155" i="4"/>
  <c r="I155" i="4"/>
  <c r="J155" i="4"/>
  <c r="F156" i="4"/>
  <c r="K154" i="4"/>
  <c r="L154" i="4"/>
  <c r="B159" i="4"/>
  <c r="C158" i="4"/>
  <c r="G255" i="3"/>
  <c r="J255" i="3"/>
  <c r="F256" i="3"/>
  <c r="I255" i="3"/>
  <c r="H255" i="3"/>
  <c r="L254" i="3"/>
  <c r="K254" i="3"/>
  <c r="B252" i="3"/>
  <c r="C251" i="3"/>
  <c r="G156" i="4" l="1"/>
  <c r="F157" i="4"/>
  <c r="J156" i="4"/>
  <c r="H156" i="4"/>
  <c r="I156" i="4"/>
  <c r="L155" i="4"/>
  <c r="K155" i="4"/>
  <c r="B160" i="4"/>
  <c r="C159" i="4"/>
  <c r="B253" i="3"/>
  <c r="C252" i="3"/>
  <c r="F257" i="3"/>
  <c r="H256" i="3"/>
  <c r="G256" i="3"/>
  <c r="I256" i="3"/>
  <c r="J256" i="3"/>
  <c r="L255" i="3"/>
  <c r="K255" i="3"/>
  <c r="G157" i="4" l="1"/>
  <c r="F158" i="4"/>
  <c r="I157" i="4"/>
  <c r="H157" i="4"/>
  <c r="J157" i="4"/>
  <c r="K156" i="4"/>
  <c r="L156" i="4"/>
  <c r="B161" i="4"/>
  <c r="C160" i="4"/>
  <c r="K256" i="3"/>
  <c r="L256" i="3"/>
  <c r="J257" i="3"/>
  <c r="I257" i="3"/>
  <c r="H257" i="3"/>
  <c r="F258" i="3"/>
  <c r="G257" i="3"/>
  <c r="B254" i="3"/>
  <c r="C253" i="3"/>
  <c r="J158" i="4" l="1"/>
  <c r="F159" i="4"/>
  <c r="I158" i="4"/>
  <c r="G158" i="4"/>
  <c r="H158" i="4"/>
  <c r="L157" i="4"/>
  <c r="K157" i="4"/>
  <c r="B162" i="4"/>
  <c r="C161" i="4"/>
  <c r="L257" i="3"/>
  <c r="K257" i="3"/>
  <c r="C254" i="3"/>
  <c r="B255" i="3"/>
  <c r="G258" i="3"/>
  <c r="J258" i="3"/>
  <c r="H258" i="3"/>
  <c r="I258" i="3"/>
  <c r="F259" i="3"/>
  <c r="L158" i="4" l="1"/>
  <c r="K158" i="4"/>
  <c r="F160" i="4"/>
  <c r="H159" i="4"/>
  <c r="I159" i="4"/>
  <c r="J159" i="4"/>
  <c r="G159" i="4"/>
  <c r="B163" i="4"/>
  <c r="C162" i="4"/>
  <c r="C255" i="3"/>
  <c r="B256" i="3"/>
  <c r="J259" i="3"/>
  <c r="I259" i="3"/>
  <c r="H259" i="3"/>
  <c r="F260" i="3"/>
  <c r="G259" i="3"/>
  <c r="L258" i="3"/>
  <c r="K258" i="3"/>
  <c r="L159" i="4" l="1"/>
  <c r="K159" i="4"/>
  <c r="H160" i="4"/>
  <c r="F161" i="4"/>
  <c r="I160" i="4"/>
  <c r="G160" i="4"/>
  <c r="J160" i="4"/>
  <c r="B164" i="4"/>
  <c r="C163" i="4"/>
  <c r="K259" i="3"/>
  <c r="L259" i="3"/>
  <c r="I260" i="3"/>
  <c r="H260" i="3"/>
  <c r="G260" i="3"/>
  <c r="F261" i="3"/>
  <c r="J260" i="3"/>
  <c r="B257" i="3"/>
  <c r="C256" i="3"/>
  <c r="K160" i="4" l="1"/>
  <c r="L160" i="4"/>
  <c r="G161" i="4"/>
  <c r="F162" i="4"/>
  <c r="J161" i="4"/>
  <c r="I161" i="4"/>
  <c r="H161" i="4"/>
  <c r="B165" i="4"/>
  <c r="C164" i="4"/>
  <c r="B258" i="3"/>
  <c r="C257" i="3"/>
  <c r="G261" i="3"/>
  <c r="J261" i="3"/>
  <c r="F262" i="3"/>
  <c r="I261" i="3"/>
  <c r="H261" i="3"/>
  <c r="K260" i="3"/>
  <c r="L260" i="3"/>
  <c r="G162" i="4" l="1"/>
  <c r="F163" i="4"/>
  <c r="J162" i="4"/>
  <c r="H162" i="4"/>
  <c r="I162" i="4"/>
  <c r="K161" i="4"/>
  <c r="L161" i="4"/>
  <c r="B166" i="4"/>
  <c r="C165" i="4"/>
  <c r="J262" i="3"/>
  <c r="I262" i="3"/>
  <c r="G262" i="3"/>
  <c r="H262" i="3"/>
  <c r="F263" i="3"/>
  <c r="L261" i="3"/>
  <c r="K261" i="3"/>
  <c r="B259" i="3"/>
  <c r="C258" i="3"/>
  <c r="G163" i="4" l="1"/>
  <c r="H163" i="4"/>
  <c r="I163" i="4"/>
  <c r="J163" i="4"/>
  <c r="F164" i="4"/>
  <c r="L162" i="4"/>
  <c r="K162" i="4"/>
  <c r="B167" i="4"/>
  <c r="C166" i="4"/>
  <c r="B260" i="3"/>
  <c r="C259" i="3"/>
  <c r="H263" i="3"/>
  <c r="F264" i="3"/>
  <c r="G263" i="3"/>
  <c r="J263" i="3"/>
  <c r="I263" i="3"/>
  <c r="L262" i="3"/>
  <c r="K262" i="3"/>
  <c r="G164" i="4" l="1"/>
  <c r="I164" i="4"/>
  <c r="H164" i="4"/>
  <c r="F165" i="4"/>
  <c r="J164" i="4"/>
  <c r="K163" i="4"/>
  <c r="L163" i="4"/>
  <c r="B168" i="4"/>
  <c r="C167" i="4"/>
  <c r="K263" i="3"/>
  <c r="L263" i="3"/>
  <c r="I264" i="3"/>
  <c r="H264" i="3"/>
  <c r="J264" i="3"/>
  <c r="G264" i="3"/>
  <c r="F265" i="3"/>
  <c r="C260" i="3"/>
  <c r="B261" i="3"/>
  <c r="G165" i="4" l="1"/>
  <c r="J165" i="4"/>
  <c r="F166" i="4"/>
  <c r="H165" i="4"/>
  <c r="I165" i="4"/>
  <c r="L164" i="4"/>
  <c r="K164" i="4"/>
  <c r="B169" i="4"/>
  <c r="C168" i="4"/>
  <c r="B262" i="3"/>
  <c r="C261" i="3"/>
  <c r="G265" i="3"/>
  <c r="F266" i="3"/>
  <c r="I265" i="3"/>
  <c r="H265" i="3"/>
  <c r="J265" i="3"/>
  <c r="K264" i="3"/>
  <c r="L264" i="3"/>
  <c r="G166" i="4" l="1"/>
  <c r="F167" i="4"/>
  <c r="H166" i="4"/>
  <c r="J166" i="4"/>
  <c r="I166" i="4"/>
  <c r="L165" i="4"/>
  <c r="K165" i="4"/>
  <c r="B170" i="4"/>
  <c r="C169" i="4"/>
  <c r="F267" i="3"/>
  <c r="J266" i="3"/>
  <c r="H266" i="3"/>
  <c r="I266" i="3"/>
  <c r="G266" i="3"/>
  <c r="K265" i="3"/>
  <c r="L265" i="3"/>
  <c r="C262" i="3"/>
  <c r="B263" i="3"/>
  <c r="F168" i="4" l="1"/>
  <c r="H167" i="4"/>
  <c r="J167" i="4"/>
  <c r="G167" i="4"/>
  <c r="I167" i="4"/>
  <c r="L166" i="4"/>
  <c r="K166" i="4"/>
  <c r="B171" i="4"/>
  <c r="C170" i="4"/>
  <c r="H267" i="3"/>
  <c r="J267" i="3"/>
  <c r="G267" i="3"/>
  <c r="F268" i="3"/>
  <c r="I267" i="3"/>
  <c r="C263" i="3"/>
  <c r="B264" i="3"/>
  <c r="L266" i="3"/>
  <c r="K266" i="3"/>
  <c r="K167" i="4" l="1"/>
  <c r="L167" i="4"/>
  <c r="F169" i="4"/>
  <c r="I168" i="4"/>
  <c r="J168" i="4"/>
  <c r="G168" i="4"/>
  <c r="H168" i="4"/>
  <c r="B172" i="4"/>
  <c r="C171" i="4"/>
  <c r="B265" i="3"/>
  <c r="C264" i="3"/>
  <c r="H268" i="3"/>
  <c r="G268" i="3"/>
  <c r="I268" i="3"/>
  <c r="F269" i="3"/>
  <c r="J268" i="3"/>
  <c r="L267" i="3"/>
  <c r="K267" i="3"/>
  <c r="K168" i="4" l="1"/>
  <c r="L168" i="4"/>
  <c r="G169" i="4"/>
  <c r="F170" i="4"/>
  <c r="H169" i="4"/>
  <c r="I169" i="4"/>
  <c r="J169" i="4"/>
  <c r="B173" i="4"/>
  <c r="C172" i="4"/>
  <c r="I269" i="3"/>
  <c r="H269" i="3"/>
  <c r="G269" i="3"/>
  <c r="F270" i="3"/>
  <c r="J269" i="3"/>
  <c r="K268" i="3"/>
  <c r="L268" i="3"/>
  <c r="B266" i="3"/>
  <c r="C265" i="3"/>
  <c r="J170" i="4" l="1"/>
  <c r="H170" i="4"/>
  <c r="I170" i="4"/>
  <c r="G170" i="4"/>
  <c r="F171" i="4"/>
  <c r="L169" i="4"/>
  <c r="K169" i="4"/>
  <c r="B174" i="4"/>
  <c r="C173" i="4"/>
  <c r="C266" i="3"/>
  <c r="B267" i="3"/>
  <c r="G270" i="3"/>
  <c r="I270" i="3"/>
  <c r="F271" i="3"/>
  <c r="J270" i="3"/>
  <c r="H270" i="3"/>
  <c r="K269" i="3"/>
  <c r="L269" i="3"/>
  <c r="J171" i="4" l="1"/>
  <c r="G171" i="4"/>
  <c r="F172" i="4"/>
  <c r="H171" i="4"/>
  <c r="I171" i="4"/>
  <c r="L170" i="4"/>
  <c r="K170" i="4"/>
  <c r="B175" i="4"/>
  <c r="C174" i="4"/>
  <c r="F272" i="3"/>
  <c r="H271" i="3"/>
  <c r="J271" i="3"/>
  <c r="I271" i="3"/>
  <c r="G271" i="3"/>
  <c r="L270" i="3"/>
  <c r="K270" i="3"/>
  <c r="B268" i="3"/>
  <c r="C267" i="3"/>
  <c r="G172" i="4" l="1"/>
  <c r="F173" i="4"/>
  <c r="J172" i="4"/>
  <c r="I172" i="4"/>
  <c r="H172" i="4"/>
  <c r="K171" i="4"/>
  <c r="L171" i="4"/>
  <c r="B176" i="4"/>
  <c r="C175" i="4"/>
  <c r="B269" i="3"/>
  <c r="C268" i="3"/>
  <c r="K271" i="3"/>
  <c r="L271" i="3"/>
  <c r="I272" i="3"/>
  <c r="J272" i="3"/>
  <c r="F273" i="3"/>
  <c r="G272" i="3"/>
  <c r="H272" i="3"/>
  <c r="H173" i="4" l="1"/>
  <c r="F174" i="4"/>
  <c r="I173" i="4"/>
  <c r="J173" i="4"/>
  <c r="G173" i="4"/>
  <c r="L172" i="4"/>
  <c r="K172" i="4"/>
  <c r="B177" i="4"/>
  <c r="C176" i="4"/>
  <c r="L272" i="3"/>
  <c r="K272" i="3"/>
  <c r="G273" i="3"/>
  <c r="F274" i="3"/>
  <c r="J273" i="3"/>
  <c r="I273" i="3"/>
  <c r="H273" i="3"/>
  <c r="B270" i="3"/>
  <c r="C269" i="3"/>
  <c r="L173" i="4" l="1"/>
  <c r="K173" i="4"/>
  <c r="G174" i="4"/>
  <c r="F175" i="4"/>
  <c r="J174" i="4"/>
  <c r="H174" i="4"/>
  <c r="I174" i="4"/>
  <c r="B178" i="4"/>
  <c r="C177" i="4"/>
  <c r="C270" i="3"/>
  <c r="B271" i="3"/>
  <c r="F275" i="3"/>
  <c r="J274" i="3"/>
  <c r="H274" i="3"/>
  <c r="G274" i="3"/>
  <c r="I274" i="3"/>
  <c r="L273" i="3"/>
  <c r="K273" i="3"/>
  <c r="I175" i="4" l="1"/>
  <c r="H175" i="4"/>
  <c r="F176" i="4"/>
  <c r="J175" i="4"/>
  <c r="G175" i="4"/>
  <c r="L174" i="4"/>
  <c r="K174" i="4"/>
  <c r="B179" i="4"/>
  <c r="C178" i="4"/>
  <c r="L274" i="3"/>
  <c r="K274" i="3"/>
  <c r="J275" i="3"/>
  <c r="I275" i="3"/>
  <c r="H275" i="3"/>
  <c r="G275" i="3"/>
  <c r="F276" i="3"/>
  <c r="B272" i="3"/>
  <c r="C271" i="3"/>
  <c r="L175" i="4" l="1"/>
  <c r="K175" i="4"/>
  <c r="G176" i="4"/>
  <c r="F177" i="4"/>
  <c r="J176" i="4"/>
  <c r="I176" i="4"/>
  <c r="H176" i="4"/>
  <c r="B180" i="4"/>
  <c r="C179" i="4"/>
  <c r="B273" i="3"/>
  <c r="C272" i="3"/>
  <c r="H276" i="3"/>
  <c r="F277" i="3"/>
  <c r="I276" i="3"/>
  <c r="G276" i="3"/>
  <c r="J276" i="3"/>
  <c r="L275" i="3"/>
  <c r="K275" i="3"/>
  <c r="F178" i="4" l="1"/>
  <c r="G177" i="4"/>
  <c r="I177" i="4"/>
  <c r="H177" i="4"/>
  <c r="J177" i="4"/>
  <c r="K176" i="4"/>
  <c r="L176" i="4"/>
  <c r="B181" i="4"/>
  <c r="C180" i="4"/>
  <c r="K276" i="3"/>
  <c r="L276" i="3"/>
  <c r="H277" i="3"/>
  <c r="I277" i="3"/>
  <c r="F278" i="3"/>
  <c r="J277" i="3"/>
  <c r="G277" i="3"/>
  <c r="B274" i="3"/>
  <c r="C273" i="3"/>
  <c r="K177" i="4" l="1"/>
  <c r="L177" i="4"/>
  <c r="F179" i="4"/>
  <c r="H178" i="4"/>
  <c r="J178" i="4"/>
  <c r="G178" i="4"/>
  <c r="I178" i="4"/>
  <c r="B182" i="4"/>
  <c r="C181" i="4"/>
  <c r="C274" i="3"/>
  <c r="B275" i="3"/>
  <c r="K277" i="3"/>
  <c r="L277" i="3"/>
  <c r="J278" i="3"/>
  <c r="I278" i="3"/>
  <c r="G278" i="3"/>
  <c r="F279" i="3"/>
  <c r="H278" i="3"/>
  <c r="L178" i="4" l="1"/>
  <c r="K178" i="4"/>
  <c r="G179" i="4"/>
  <c r="H179" i="4"/>
  <c r="F180" i="4"/>
  <c r="J179" i="4"/>
  <c r="I179" i="4"/>
  <c r="B183" i="4"/>
  <c r="C182" i="4"/>
  <c r="I279" i="3"/>
  <c r="J279" i="3"/>
  <c r="H279" i="3"/>
  <c r="G279" i="3"/>
  <c r="F280" i="3"/>
  <c r="K278" i="3"/>
  <c r="L278" i="3"/>
  <c r="B276" i="3"/>
  <c r="C275" i="3"/>
  <c r="G180" i="4" l="1"/>
  <c r="F181" i="4"/>
  <c r="I180" i="4"/>
  <c r="H180" i="4"/>
  <c r="J180" i="4"/>
  <c r="L179" i="4"/>
  <c r="K179" i="4"/>
  <c r="B184" i="4"/>
  <c r="C183" i="4"/>
  <c r="C276" i="3"/>
  <c r="B277" i="3"/>
  <c r="I280" i="3"/>
  <c r="J280" i="3"/>
  <c r="G280" i="3"/>
  <c r="F281" i="3"/>
  <c r="H280" i="3"/>
  <c r="L279" i="3"/>
  <c r="K279" i="3"/>
  <c r="H181" i="4" l="1"/>
  <c r="I181" i="4"/>
  <c r="G181" i="4"/>
  <c r="J181" i="4"/>
  <c r="F182" i="4"/>
  <c r="L180" i="4"/>
  <c r="K180" i="4"/>
  <c r="B185" i="4"/>
  <c r="C184" i="4"/>
  <c r="H281" i="3"/>
  <c r="G281" i="3"/>
  <c r="F282" i="3"/>
  <c r="J281" i="3"/>
  <c r="I281" i="3"/>
  <c r="K280" i="3"/>
  <c r="L280" i="3"/>
  <c r="C277" i="3"/>
  <c r="B278" i="3"/>
  <c r="G182" i="4" l="1"/>
  <c r="F183" i="4"/>
  <c r="I182" i="4"/>
  <c r="H182" i="4"/>
  <c r="J182" i="4"/>
  <c r="K181" i="4"/>
  <c r="L181" i="4"/>
  <c r="B186" i="4"/>
  <c r="C185" i="4"/>
  <c r="C278" i="3"/>
  <c r="B279" i="3"/>
  <c r="H282" i="3"/>
  <c r="G282" i="3"/>
  <c r="F283" i="3"/>
  <c r="J282" i="3"/>
  <c r="I282" i="3"/>
  <c r="K281" i="3"/>
  <c r="L281" i="3"/>
  <c r="G183" i="4" l="1"/>
  <c r="J183" i="4"/>
  <c r="F184" i="4"/>
  <c r="I183" i="4"/>
  <c r="H183" i="4"/>
  <c r="K182" i="4"/>
  <c r="L182" i="4"/>
  <c r="B187" i="4"/>
  <c r="C186" i="4"/>
  <c r="I283" i="3"/>
  <c r="H283" i="3"/>
  <c r="J283" i="3"/>
  <c r="F284" i="3"/>
  <c r="G283" i="3"/>
  <c r="K282" i="3"/>
  <c r="L282" i="3"/>
  <c r="C279" i="3"/>
  <c r="B280" i="3"/>
  <c r="G184" i="4" l="1"/>
  <c r="F185" i="4"/>
  <c r="J184" i="4"/>
  <c r="H184" i="4"/>
  <c r="I184" i="4"/>
  <c r="K183" i="4"/>
  <c r="L183" i="4"/>
  <c r="B188" i="4"/>
  <c r="C187" i="4"/>
  <c r="B281" i="3"/>
  <c r="C280" i="3"/>
  <c r="L283" i="3"/>
  <c r="K283" i="3"/>
  <c r="I284" i="3"/>
  <c r="H284" i="3"/>
  <c r="F285" i="3"/>
  <c r="J284" i="3"/>
  <c r="G284" i="3"/>
  <c r="G185" i="4" l="1"/>
  <c r="F186" i="4"/>
  <c r="H185" i="4"/>
  <c r="I185" i="4"/>
  <c r="J185" i="4"/>
  <c r="L184" i="4"/>
  <c r="K184" i="4"/>
  <c r="B189" i="4"/>
  <c r="C188" i="4"/>
  <c r="L284" i="3"/>
  <c r="K284" i="3"/>
  <c r="I285" i="3"/>
  <c r="H285" i="3"/>
  <c r="G285" i="3"/>
  <c r="F286" i="3"/>
  <c r="J285" i="3"/>
  <c r="B282" i="3"/>
  <c r="C281" i="3"/>
  <c r="G186" i="4" l="1"/>
  <c r="J186" i="4"/>
  <c r="F187" i="4"/>
  <c r="I186" i="4"/>
  <c r="H186" i="4"/>
  <c r="K185" i="4"/>
  <c r="L185" i="4"/>
  <c r="B190" i="4"/>
  <c r="C189" i="4"/>
  <c r="C282" i="3"/>
  <c r="B283" i="3"/>
  <c r="G286" i="3"/>
  <c r="J286" i="3"/>
  <c r="F287" i="3"/>
  <c r="H286" i="3"/>
  <c r="I286" i="3"/>
  <c r="K285" i="3"/>
  <c r="L285" i="3"/>
  <c r="G187" i="4" l="1"/>
  <c r="F188" i="4"/>
  <c r="H187" i="4"/>
  <c r="I187" i="4"/>
  <c r="J187" i="4"/>
  <c r="L186" i="4"/>
  <c r="K186" i="4"/>
  <c r="B191" i="4"/>
  <c r="C190" i="4"/>
  <c r="I287" i="3"/>
  <c r="G287" i="3"/>
  <c r="H287" i="3"/>
  <c r="J287" i="3"/>
  <c r="F288" i="3"/>
  <c r="K286" i="3"/>
  <c r="L286" i="3"/>
  <c r="B284" i="3"/>
  <c r="C283" i="3"/>
  <c r="G188" i="4" l="1"/>
  <c r="G41" i="10" s="1"/>
  <c r="F189" i="4"/>
  <c r="I188" i="4"/>
  <c r="J188" i="4"/>
  <c r="H188" i="4"/>
  <c r="K187" i="4"/>
  <c r="L187" i="4"/>
  <c r="B192" i="4"/>
  <c r="C191" i="4"/>
  <c r="B285" i="3"/>
  <c r="C284" i="3"/>
  <c r="F289" i="3"/>
  <c r="J288" i="3"/>
  <c r="G288" i="3"/>
  <c r="H288" i="3"/>
  <c r="I288" i="3"/>
  <c r="K287" i="3"/>
  <c r="L287" i="3"/>
  <c r="F190" i="4" l="1"/>
  <c r="J189" i="4"/>
  <c r="G189" i="4"/>
  <c r="G42" i="10" s="1"/>
  <c r="H189" i="4"/>
  <c r="I189" i="4"/>
  <c r="L188" i="4"/>
  <c r="K188" i="4"/>
  <c r="B193" i="4"/>
  <c r="C192" i="4"/>
  <c r="K288" i="3"/>
  <c r="L288" i="3"/>
  <c r="I289" i="3"/>
  <c r="H289" i="3"/>
  <c r="F290" i="3"/>
  <c r="G289" i="3"/>
  <c r="J289" i="3"/>
  <c r="B286" i="3"/>
  <c r="C285" i="3"/>
  <c r="K189" i="4" l="1"/>
  <c r="L189" i="4"/>
  <c r="G190" i="4"/>
  <c r="G43" i="10" s="1"/>
  <c r="F191" i="4"/>
  <c r="J190" i="4"/>
  <c r="H190" i="4"/>
  <c r="I190" i="4"/>
  <c r="B194" i="4"/>
  <c r="C193" i="4"/>
  <c r="C286" i="3"/>
  <c r="B287" i="3"/>
  <c r="K289" i="3"/>
  <c r="L289" i="3"/>
  <c r="H290" i="3"/>
  <c r="I290" i="3"/>
  <c r="F291" i="3"/>
  <c r="J290" i="3"/>
  <c r="G290" i="3"/>
  <c r="G191" i="4" l="1"/>
  <c r="G44" i="10" s="1"/>
  <c r="J191" i="4"/>
  <c r="F192" i="4"/>
  <c r="I191" i="4"/>
  <c r="H191" i="4"/>
  <c r="L190" i="4"/>
  <c r="K190" i="4"/>
  <c r="B195" i="4"/>
  <c r="C194" i="4"/>
  <c r="L290" i="3"/>
  <c r="K290" i="3"/>
  <c r="J291" i="3"/>
  <c r="I291" i="3"/>
  <c r="F292" i="3"/>
  <c r="G291" i="3"/>
  <c r="H291" i="3"/>
  <c r="B288" i="3"/>
  <c r="C287" i="3"/>
  <c r="G192" i="4" l="1"/>
  <c r="H192" i="4"/>
  <c r="J192" i="4"/>
  <c r="I192" i="4"/>
  <c r="F193" i="4"/>
  <c r="L191" i="4"/>
  <c r="K191" i="4"/>
  <c r="B196" i="4"/>
  <c r="C195" i="4"/>
  <c r="B289" i="3"/>
  <c r="C288" i="3"/>
  <c r="K291" i="3"/>
  <c r="L291" i="3"/>
  <c r="I292" i="3"/>
  <c r="H292" i="3"/>
  <c r="J292" i="3"/>
  <c r="G292" i="3"/>
  <c r="F293" i="3"/>
  <c r="J193" i="4" l="1"/>
  <c r="G193" i="4"/>
  <c r="I193" i="4"/>
  <c r="H193" i="4"/>
  <c r="F194" i="4"/>
  <c r="K192" i="4"/>
  <c r="L192" i="4"/>
  <c r="B197" i="4"/>
  <c r="C196" i="4"/>
  <c r="J293" i="3"/>
  <c r="I293" i="3"/>
  <c r="H293" i="3"/>
  <c r="G293" i="3"/>
  <c r="F294" i="3"/>
  <c r="K292" i="3"/>
  <c r="L292" i="3"/>
  <c r="C289" i="3"/>
  <c r="B290" i="3"/>
  <c r="G194" i="4" l="1"/>
  <c r="I194" i="4"/>
  <c r="H194" i="4"/>
  <c r="J194" i="4"/>
  <c r="F195" i="4"/>
  <c r="L193" i="4"/>
  <c r="K193" i="4"/>
  <c r="B198" i="4"/>
  <c r="C197" i="4"/>
  <c r="B291" i="3"/>
  <c r="C290" i="3"/>
  <c r="J294" i="3"/>
  <c r="F295" i="3"/>
  <c r="H294" i="3"/>
  <c r="I294" i="3"/>
  <c r="G294" i="3"/>
  <c r="L293" i="3"/>
  <c r="K293" i="3"/>
  <c r="F196" i="4" l="1"/>
  <c r="J195" i="4"/>
  <c r="I195" i="4"/>
  <c r="G195" i="4"/>
  <c r="H195" i="4"/>
  <c r="K194" i="4"/>
  <c r="L194" i="4"/>
  <c r="B199" i="4"/>
  <c r="C198" i="4"/>
  <c r="B292" i="3"/>
  <c r="C291" i="3"/>
  <c r="L294" i="3"/>
  <c r="K294" i="3"/>
  <c r="G295" i="3"/>
  <c r="F296" i="3"/>
  <c r="I295" i="3"/>
  <c r="H295" i="3"/>
  <c r="J295" i="3"/>
  <c r="K195" i="4" l="1"/>
  <c r="L195" i="4"/>
  <c r="H196" i="4"/>
  <c r="I196" i="4"/>
  <c r="F197" i="4"/>
  <c r="J196" i="4"/>
  <c r="G196" i="4"/>
  <c r="B200" i="4"/>
  <c r="C199" i="4"/>
  <c r="G296" i="3"/>
  <c r="F297" i="3"/>
  <c r="H296" i="3"/>
  <c r="I296" i="3"/>
  <c r="J296" i="3"/>
  <c r="K295" i="3"/>
  <c r="L295" i="3"/>
  <c r="B293" i="3"/>
  <c r="C292" i="3"/>
  <c r="L196" i="4" l="1"/>
  <c r="K196" i="4"/>
  <c r="G197" i="4"/>
  <c r="F198" i="4"/>
  <c r="I197" i="4"/>
  <c r="J197" i="4"/>
  <c r="H197" i="4"/>
  <c r="B201" i="4"/>
  <c r="C200" i="4"/>
  <c r="C293" i="3"/>
  <c r="B294" i="3"/>
  <c r="F298" i="3"/>
  <c r="H297" i="3"/>
  <c r="G297" i="3"/>
  <c r="I297" i="3"/>
  <c r="J297" i="3"/>
  <c r="L296" i="3"/>
  <c r="K296" i="3"/>
  <c r="G198" i="4" l="1"/>
  <c r="F199" i="4"/>
  <c r="J198" i="4"/>
  <c r="I198" i="4"/>
  <c r="H198" i="4"/>
  <c r="L197" i="4"/>
  <c r="K197" i="4"/>
  <c r="B202" i="4"/>
  <c r="C201" i="4"/>
  <c r="K297" i="3"/>
  <c r="L297" i="3"/>
  <c r="H298" i="3"/>
  <c r="G298" i="3"/>
  <c r="F299" i="3"/>
  <c r="I298" i="3"/>
  <c r="J298" i="3"/>
  <c r="B295" i="3"/>
  <c r="C294" i="3"/>
  <c r="F200" i="4" l="1"/>
  <c r="I199" i="4"/>
  <c r="H199" i="4"/>
  <c r="J199" i="4"/>
  <c r="G199" i="4"/>
  <c r="L198" i="4"/>
  <c r="K198" i="4"/>
  <c r="B203" i="4"/>
  <c r="C202" i="4"/>
  <c r="B296" i="3"/>
  <c r="C295" i="3"/>
  <c r="H299" i="3"/>
  <c r="I299" i="3"/>
  <c r="J299" i="3"/>
  <c r="F300" i="3"/>
  <c r="G299" i="3"/>
  <c r="L298" i="3"/>
  <c r="K298" i="3"/>
  <c r="L199" i="4" l="1"/>
  <c r="K199" i="4"/>
  <c r="J200" i="4"/>
  <c r="G200" i="4"/>
  <c r="I200" i="4"/>
  <c r="H200" i="4"/>
  <c r="F201" i="4"/>
  <c r="B204" i="4"/>
  <c r="C203" i="4"/>
  <c r="L299" i="3"/>
  <c r="K299" i="3"/>
  <c r="F301" i="3"/>
  <c r="H300" i="3"/>
  <c r="I300" i="3"/>
  <c r="J300" i="3"/>
  <c r="G300" i="3"/>
  <c r="B297" i="3"/>
  <c r="C296" i="3"/>
  <c r="G201" i="4" l="1"/>
  <c r="H201" i="4"/>
  <c r="I201" i="4"/>
  <c r="J201" i="4"/>
  <c r="F202" i="4"/>
  <c r="L200" i="4"/>
  <c r="K200" i="4"/>
  <c r="B205" i="4"/>
  <c r="C204" i="4"/>
  <c r="C297" i="3"/>
  <c r="B298" i="3"/>
  <c r="K300" i="3"/>
  <c r="L300" i="3"/>
  <c r="F302" i="3"/>
  <c r="G301" i="3"/>
  <c r="J301" i="3"/>
  <c r="I301" i="3"/>
  <c r="H301" i="3"/>
  <c r="G202" i="4" l="1"/>
  <c r="J202" i="4"/>
  <c r="F203" i="4"/>
  <c r="H202" i="4"/>
  <c r="I202" i="4"/>
  <c r="K201" i="4"/>
  <c r="L201" i="4"/>
  <c r="B206" i="4"/>
  <c r="C205" i="4"/>
  <c r="L301" i="3"/>
  <c r="K301" i="3"/>
  <c r="G302" i="3"/>
  <c r="J302" i="3"/>
  <c r="F303" i="3"/>
  <c r="H302" i="3"/>
  <c r="I302" i="3"/>
  <c r="C298" i="3"/>
  <c r="B299" i="3"/>
  <c r="J203" i="4" l="1"/>
  <c r="F204" i="4"/>
  <c r="G203" i="4"/>
  <c r="I203" i="4"/>
  <c r="H203" i="4"/>
  <c r="K202" i="4"/>
  <c r="L202" i="4"/>
  <c r="B207" i="4"/>
  <c r="C206" i="4"/>
  <c r="C299" i="3"/>
  <c r="B300" i="3"/>
  <c r="I303" i="3"/>
  <c r="H303" i="3"/>
  <c r="J303" i="3"/>
  <c r="F304" i="3"/>
  <c r="G303" i="3"/>
  <c r="L302" i="3"/>
  <c r="K302" i="3"/>
  <c r="K203" i="4" l="1"/>
  <c r="L203" i="4"/>
  <c r="G204" i="4"/>
  <c r="J204" i="4"/>
  <c r="H204" i="4"/>
  <c r="I204" i="4"/>
  <c r="F205" i="4"/>
  <c r="B208" i="4"/>
  <c r="C207" i="4"/>
  <c r="L303" i="3"/>
  <c r="K303" i="3"/>
  <c r="G304" i="3"/>
  <c r="I304" i="3"/>
  <c r="J304" i="3"/>
  <c r="F305" i="3"/>
  <c r="H304" i="3"/>
  <c r="C300" i="3"/>
  <c r="B301" i="3"/>
  <c r="G205" i="4" l="1"/>
  <c r="J205" i="4"/>
  <c r="F206" i="4"/>
  <c r="H205" i="4"/>
  <c r="I205" i="4"/>
  <c r="L204" i="4"/>
  <c r="K204" i="4"/>
  <c r="B209" i="4"/>
  <c r="C208" i="4"/>
  <c r="B302" i="3"/>
  <c r="C301" i="3"/>
  <c r="F306" i="3"/>
  <c r="G305" i="3"/>
  <c r="H305" i="3"/>
  <c r="I305" i="3"/>
  <c r="J305" i="3"/>
  <c r="L304" i="3"/>
  <c r="K304" i="3"/>
  <c r="G206" i="4" l="1"/>
  <c r="J206" i="4"/>
  <c r="I206" i="4"/>
  <c r="F207" i="4"/>
  <c r="H206" i="4"/>
  <c r="K205" i="4"/>
  <c r="L205" i="4"/>
  <c r="B210" i="4"/>
  <c r="C209" i="4"/>
  <c r="K305" i="3"/>
  <c r="L305" i="3"/>
  <c r="G306" i="3"/>
  <c r="F307" i="3"/>
  <c r="H306" i="3"/>
  <c r="J306" i="3"/>
  <c r="I306" i="3"/>
  <c r="B303" i="3"/>
  <c r="C302" i="3"/>
  <c r="G207" i="4" l="1"/>
  <c r="H207" i="4"/>
  <c r="J207" i="4"/>
  <c r="I207" i="4"/>
  <c r="F208" i="4"/>
  <c r="K206" i="4"/>
  <c r="L206" i="4"/>
  <c r="B211" i="4"/>
  <c r="C210" i="4"/>
  <c r="B304" i="3"/>
  <c r="C303" i="3"/>
  <c r="G307" i="3"/>
  <c r="H307" i="3"/>
  <c r="F308" i="3"/>
  <c r="J307" i="3"/>
  <c r="I307" i="3"/>
  <c r="L306" i="3"/>
  <c r="K306" i="3"/>
  <c r="G208" i="4" l="1"/>
  <c r="F209" i="4"/>
  <c r="J208" i="4"/>
  <c r="H208" i="4"/>
  <c r="I208" i="4"/>
  <c r="K207" i="4"/>
  <c r="L207" i="4"/>
  <c r="B212" i="4"/>
  <c r="C211" i="4"/>
  <c r="F309" i="3"/>
  <c r="J308" i="3"/>
  <c r="H308" i="3"/>
  <c r="G308" i="3"/>
  <c r="I308" i="3"/>
  <c r="K307" i="3"/>
  <c r="L307" i="3"/>
  <c r="B305" i="3"/>
  <c r="C304" i="3"/>
  <c r="G209" i="4" l="1"/>
  <c r="F210" i="4"/>
  <c r="H209" i="4"/>
  <c r="J209" i="4"/>
  <c r="I209" i="4"/>
  <c r="L208" i="4"/>
  <c r="K208" i="4"/>
  <c r="B213" i="4"/>
  <c r="C212" i="4"/>
  <c r="B306" i="3"/>
  <c r="C305" i="3"/>
  <c r="L308" i="3"/>
  <c r="K308" i="3"/>
  <c r="J309" i="3"/>
  <c r="H309" i="3"/>
  <c r="G309" i="3"/>
  <c r="I309" i="3"/>
  <c r="F310" i="3"/>
  <c r="G210" i="4" l="1"/>
  <c r="F211" i="4"/>
  <c r="H210" i="4"/>
  <c r="I210" i="4"/>
  <c r="J210" i="4"/>
  <c r="L209" i="4"/>
  <c r="K209" i="4"/>
  <c r="B214" i="4"/>
  <c r="C213" i="4"/>
  <c r="I310" i="3"/>
  <c r="F311" i="3"/>
  <c r="G310" i="3"/>
  <c r="H310" i="3"/>
  <c r="J310" i="3"/>
  <c r="L309" i="3"/>
  <c r="K309" i="3"/>
  <c r="C306" i="3"/>
  <c r="B307" i="3"/>
  <c r="F212" i="4" l="1"/>
  <c r="G211" i="4"/>
  <c r="J211" i="4"/>
  <c r="I211" i="4"/>
  <c r="H211" i="4"/>
  <c r="K210" i="4"/>
  <c r="L210" i="4"/>
  <c r="B215" i="4"/>
  <c r="C214" i="4"/>
  <c r="C307" i="3"/>
  <c r="B308" i="3"/>
  <c r="K310" i="3"/>
  <c r="L310" i="3"/>
  <c r="H311" i="3"/>
  <c r="J311" i="3"/>
  <c r="F312" i="3"/>
  <c r="I311" i="3"/>
  <c r="G311" i="3"/>
  <c r="L211" i="4" l="1"/>
  <c r="K211" i="4"/>
  <c r="G212" i="4"/>
  <c r="F213" i="4"/>
  <c r="H212" i="4"/>
  <c r="J212" i="4"/>
  <c r="I212" i="4"/>
  <c r="B216" i="4"/>
  <c r="C215" i="4"/>
  <c r="L311" i="3"/>
  <c r="K311" i="3"/>
  <c r="F313" i="3"/>
  <c r="J312" i="3"/>
  <c r="H312" i="3"/>
  <c r="I312" i="3"/>
  <c r="G312" i="3"/>
  <c r="B309" i="3"/>
  <c r="C308" i="3"/>
  <c r="G213" i="4" l="1"/>
  <c r="J213" i="4"/>
  <c r="I213" i="4"/>
  <c r="H213" i="4"/>
  <c r="F214" i="4"/>
  <c r="K212" i="4"/>
  <c r="L212" i="4"/>
  <c r="B217" i="4"/>
  <c r="C216" i="4"/>
  <c r="B310" i="3"/>
  <c r="C309" i="3"/>
  <c r="L312" i="3"/>
  <c r="K312" i="3"/>
  <c r="G313" i="3"/>
  <c r="J313" i="3"/>
  <c r="I313" i="3"/>
  <c r="H313" i="3"/>
  <c r="F314" i="3"/>
  <c r="F215" i="4" l="1"/>
  <c r="J214" i="4"/>
  <c r="H214" i="4"/>
  <c r="G214" i="4"/>
  <c r="I214" i="4"/>
  <c r="L213" i="4"/>
  <c r="K213" i="4"/>
  <c r="B218" i="4"/>
  <c r="C217" i="4"/>
  <c r="G314" i="3"/>
  <c r="I314" i="3"/>
  <c r="J314" i="3"/>
  <c r="H314" i="3"/>
  <c r="F315" i="3"/>
  <c r="L313" i="3"/>
  <c r="K313" i="3"/>
  <c r="C310" i="3"/>
  <c r="B311" i="3"/>
  <c r="L214" i="4" l="1"/>
  <c r="K214" i="4"/>
  <c r="G215" i="4"/>
  <c r="H215" i="4"/>
  <c r="I215" i="4"/>
  <c r="J215" i="4"/>
  <c r="F216" i="4"/>
  <c r="B219" i="4"/>
  <c r="C218" i="4"/>
  <c r="C311" i="3"/>
  <c r="B312" i="3"/>
  <c r="H315" i="3"/>
  <c r="I315" i="3"/>
  <c r="F316" i="3"/>
  <c r="J315" i="3"/>
  <c r="G315" i="3"/>
  <c r="L314" i="3"/>
  <c r="K314" i="3"/>
  <c r="G216" i="4" l="1"/>
  <c r="J216" i="4"/>
  <c r="I216" i="4"/>
  <c r="F217" i="4"/>
  <c r="I16" i="4" s="1"/>
  <c r="E2" i="10" s="1"/>
  <c r="H216" i="4"/>
  <c r="L215" i="4"/>
  <c r="K215" i="4"/>
  <c r="B220" i="4"/>
  <c r="C219" i="4"/>
  <c r="K315" i="3"/>
  <c r="L315" i="3"/>
  <c r="I316" i="3"/>
  <c r="G316" i="3"/>
  <c r="J316" i="3"/>
  <c r="F317" i="3"/>
  <c r="H316" i="3"/>
  <c r="C312" i="3"/>
  <c r="B313" i="3"/>
  <c r="G9" i="10" l="1"/>
  <c r="G7" i="10"/>
  <c r="G11" i="10"/>
  <c r="G217" i="4"/>
  <c r="J217" i="4"/>
  <c r="I217" i="4"/>
  <c r="H217" i="4"/>
  <c r="L216" i="4"/>
  <c r="K216" i="4"/>
  <c r="B221" i="4"/>
  <c r="C220" i="4"/>
  <c r="B314" i="3"/>
  <c r="C313" i="3"/>
  <c r="L316" i="3"/>
  <c r="K316" i="3"/>
  <c r="I317" i="3"/>
  <c r="J317" i="3"/>
  <c r="G317" i="3"/>
  <c r="H317" i="3"/>
  <c r="F318" i="3"/>
  <c r="R22" i="8" l="1"/>
  <c r="R22" i="7"/>
  <c r="R22" i="1"/>
  <c r="L217" i="4"/>
  <c r="K217" i="4"/>
  <c r="B222" i="4"/>
  <c r="C221" i="4"/>
  <c r="L317" i="3"/>
  <c r="K317" i="3"/>
  <c r="I318" i="3"/>
  <c r="G318" i="3"/>
  <c r="F319" i="3"/>
  <c r="H318" i="3"/>
  <c r="J318" i="3"/>
  <c r="B315" i="3"/>
  <c r="C314" i="3"/>
  <c r="R58" i="7" l="1"/>
  <c r="L32" i="7"/>
  <c r="G20" i="7"/>
  <c r="R24" i="7"/>
  <c r="R76" i="7"/>
  <c r="K17" i="7"/>
  <c r="R40" i="7"/>
  <c r="M15" i="7"/>
  <c r="L32" i="1"/>
  <c r="K17" i="1"/>
  <c r="G20" i="1"/>
  <c r="R24" i="1"/>
  <c r="R40" i="1"/>
  <c r="R76" i="1"/>
  <c r="R58" i="1"/>
  <c r="M15" i="1"/>
  <c r="R24" i="8"/>
  <c r="K17" i="8"/>
  <c r="L32" i="8"/>
  <c r="M15" i="8"/>
  <c r="R58" i="8"/>
  <c r="G20" i="8"/>
  <c r="R40" i="8"/>
  <c r="R76" i="8"/>
  <c r="B223" i="4"/>
  <c r="C222" i="4"/>
  <c r="C315" i="3"/>
  <c r="B316" i="3"/>
  <c r="G319" i="3"/>
  <c r="J319" i="3"/>
  <c r="F320" i="3"/>
  <c r="H319" i="3"/>
  <c r="I319" i="3"/>
  <c r="L318" i="3"/>
  <c r="K318" i="3"/>
  <c r="AB15" i="8" l="1"/>
  <c r="AB16" i="8"/>
  <c r="AB17" i="8"/>
  <c r="AB18" i="8"/>
  <c r="AB19" i="8"/>
  <c r="AB20" i="8"/>
  <c r="AB21" i="8"/>
  <c r="AB22" i="8"/>
  <c r="AB23" i="8"/>
  <c r="AB24" i="8"/>
  <c r="AB25" i="8"/>
  <c r="AB26" i="8"/>
  <c r="AB27" i="8"/>
  <c r="AB28" i="8"/>
  <c r="AB29" i="8"/>
  <c r="AB30" i="8"/>
  <c r="AB31" i="8"/>
  <c r="AB32" i="8"/>
  <c r="AB33" i="8"/>
  <c r="AB34" i="8"/>
  <c r="AB35" i="8"/>
  <c r="AB36" i="8"/>
  <c r="AB37" i="8"/>
  <c r="AB38" i="8"/>
  <c r="AB39" i="8"/>
  <c r="AB40" i="8"/>
  <c r="AB14" i="1"/>
  <c r="AB15" i="1"/>
  <c r="AB16" i="1"/>
  <c r="AB17" i="1"/>
  <c r="AB18" i="1"/>
  <c r="AB19" i="1"/>
  <c r="AB20" i="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AB22" i="1"/>
  <c r="AB21" i="1"/>
  <c r="AB23" i="1"/>
  <c r="AB24" i="1"/>
  <c r="AB25" i="1"/>
  <c r="AB26" i="1"/>
  <c r="AB27" i="1"/>
  <c r="AB28" i="1"/>
  <c r="AB29" i="1"/>
  <c r="AB30" i="1"/>
  <c r="AB31" i="1"/>
  <c r="AB32" i="1"/>
  <c r="AB33" i="1"/>
  <c r="AB34" i="1"/>
  <c r="AB35" i="1"/>
  <c r="AB36" i="1"/>
  <c r="AB37" i="1"/>
  <c r="AB38" i="1"/>
  <c r="AB39" i="1"/>
  <c r="AB40" i="1"/>
  <c r="F43" i="1"/>
  <c r="M32" i="1"/>
  <c r="B39" i="1" s="1"/>
  <c r="B41" i="1" s="1"/>
  <c r="K35" i="7"/>
  <c r="R42" i="7"/>
  <c r="L50" i="7"/>
  <c r="L86" i="1"/>
  <c r="R78" i="1"/>
  <c r="K71" i="1"/>
  <c r="M71" i="1" s="1"/>
  <c r="K35" i="8"/>
  <c r="R42" i="8"/>
  <c r="L50" i="8"/>
  <c r="G77" i="1"/>
  <c r="G120" i="1"/>
  <c r="G22" i="8"/>
  <c r="F114" i="8"/>
  <c r="F16" i="8"/>
  <c r="G120" i="8"/>
  <c r="G77" i="8"/>
  <c r="F43" i="7"/>
  <c r="M32" i="7"/>
  <c r="B39" i="7" s="1"/>
  <c r="B41" i="7" s="1"/>
  <c r="M32" i="8"/>
  <c r="B39" i="8" s="1"/>
  <c r="B41" i="8" s="1"/>
  <c r="F43" i="8"/>
  <c r="L68" i="1"/>
  <c r="K53" i="1"/>
  <c r="R60" i="1"/>
  <c r="L50" i="1"/>
  <c r="R42" i="1"/>
  <c r="K35" i="1"/>
  <c r="K71" i="7"/>
  <c r="M71" i="7" s="1"/>
  <c r="R78" i="7"/>
  <c r="L86" i="7"/>
  <c r="L86" i="8"/>
  <c r="R78" i="8"/>
  <c r="K71" i="8"/>
  <c r="M71" i="8" s="1"/>
  <c r="F114" i="7"/>
  <c r="G77" i="7"/>
  <c r="F16" i="7"/>
  <c r="G120" i="7"/>
  <c r="G22" i="7"/>
  <c r="K53" i="8"/>
  <c r="R60" i="8"/>
  <c r="L68" i="8"/>
  <c r="R60" i="7"/>
  <c r="K53" i="7"/>
  <c r="L68" i="7"/>
  <c r="B224" i="4"/>
  <c r="C223" i="4"/>
  <c r="H320" i="3"/>
  <c r="F321" i="3"/>
  <c r="J320" i="3"/>
  <c r="G320" i="3"/>
  <c r="I320" i="3"/>
  <c r="L319" i="3"/>
  <c r="K319" i="3"/>
  <c r="B317" i="3"/>
  <c r="C316" i="3"/>
  <c r="C19" i="1" l="1"/>
  <c r="C20" i="1"/>
  <c r="C18" i="1"/>
  <c r="B32" i="1"/>
  <c r="G22" i="1" s="1"/>
  <c r="H120" i="1" s="1"/>
  <c r="B30" i="1"/>
  <c r="B31" i="1" s="1"/>
  <c r="E33" i="1" s="1"/>
  <c r="F114" i="1"/>
  <c r="F16" i="1"/>
  <c r="M35" i="1"/>
  <c r="M17" i="1"/>
  <c r="F73" i="7"/>
  <c r="G79" i="7"/>
  <c r="H79" i="7" s="1"/>
  <c r="F61" i="7"/>
  <c r="M86" i="7"/>
  <c r="M17" i="8"/>
  <c r="M35" i="8"/>
  <c r="M50" i="1"/>
  <c r="F49" i="1"/>
  <c r="F49" i="7"/>
  <c r="M50" i="7"/>
  <c r="B45" i="7" s="1"/>
  <c r="B47" i="7" s="1"/>
  <c r="F73" i="1"/>
  <c r="G79" i="1"/>
  <c r="H79" i="1" s="1"/>
  <c r="M50" i="8"/>
  <c r="B47" i="8" s="1"/>
  <c r="F49" i="8"/>
  <c r="M53" i="7"/>
  <c r="M53" i="1"/>
  <c r="M86" i="1"/>
  <c r="F61" i="1"/>
  <c r="M68" i="8"/>
  <c r="F55" i="8"/>
  <c r="F41" i="7"/>
  <c r="B42" i="7"/>
  <c r="M17" i="7"/>
  <c r="M35" i="7"/>
  <c r="F61" i="8"/>
  <c r="M86" i="8"/>
  <c r="M68" i="7"/>
  <c r="F55" i="7"/>
  <c r="M68" i="1"/>
  <c r="F55" i="1"/>
  <c r="M53" i="8"/>
  <c r="B42" i="1"/>
  <c r="F41" i="1"/>
  <c r="H22" i="8"/>
  <c r="H120" i="8"/>
  <c r="B42" i="8"/>
  <c r="F41" i="8"/>
  <c r="H22" i="7"/>
  <c r="H120" i="7"/>
  <c r="G79" i="8"/>
  <c r="H79" i="8" s="1"/>
  <c r="F73" i="8"/>
  <c r="B225" i="4"/>
  <c r="C224" i="4"/>
  <c r="C317" i="3"/>
  <c r="B318" i="3"/>
  <c r="K320" i="3"/>
  <c r="L320" i="3"/>
  <c r="G321" i="3"/>
  <c r="H321" i="3"/>
  <c r="F322" i="3"/>
  <c r="J321" i="3"/>
  <c r="I321" i="3"/>
  <c r="C21" i="1" l="1"/>
  <c r="H22" i="1"/>
  <c r="B51" i="1"/>
  <c r="B53" i="1" s="1"/>
  <c r="B45" i="1"/>
  <c r="B47" i="1" s="1"/>
  <c r="B57" i="1"/>
  <c r="B59" i="1" s="1"/>
  <c r="B48" i="8"/>
  <c r="F47" i="8"/>
  <c r="B48" i="7"/>
  <c r="F47" i="7"/>
  <c r="B226" i="4"/>
  <c r="C225" i="4"/>
  <c r="F323" i="3"/>
  <c r="J322" i="3"/>
  <c r="I322" i="3"/>
  <c r="G322" i="3"/>
  <c r="H322" i="3"/>
  <c r="L321" i="3"/>
  <c r="K321" i="3"/>
  <c r="B319" i="3"/>
  <c r="C318" i="3"/>
  <c r="F59" i="1" l="1"/>
  <c r="B60" i="1"/>
  <c r="F47" i="1"/>
  <c r="B48" i="1"/>
  <c r="B54" i="1"/>
  <c r="F53" i="1"/>
  <c r="B227" i="4"/>
  <c r="C226" i="4"/>
  <c r="C319" i="3"/>
  <c r="B320" i="3"/>
  <c r="K322" i="3"/>
  <c r="L322" i="3"/>
  <c r="I323" i="3"/>
  <c r="H323" i="3"/>
  <c r="G323" i="3"/>
  <c r="J323" i="3"/>
  <c r="F324" i="3"/>
  <c r="B228" i="4" l="1"/>
  <c r="C227" i="4"/>
  <c r="I324" i="3"/>
  <c r="H324" i="3"/>
  <c r="G324" i="3"/>
  <c r="J324" i="3"/>
  <c r="F325" i="3"/>
  <c r="K323" i="3"/>
  <c r="L323" i="3"/>
  <c r="B321" i="3"/>
  <c r="C320" i="3"/>
  <c r="B229" i="4" l="1"/>
  <c r="C228" i="4"/>
  <c r="C321" i="3"/>
  <c r="B322" i="3"/>
  <c r="I325" i="3"/>
  <c r="J325" i="3"/>
  <c r="F326" i="3"/>
  <c r="H325" i="3"/>
  <c r="G325" i="3"/>
  <c r="L324" i="3"/>
  <c r="K324" i="3"/>
  <c r="B230" i="4" l="1"/>
  <c r="C229" i="4"/>
  <c r="K325" i="3"/>
  <c r="L325" i="3"/>
  <c r="G326" i="3"/>
  <c r="H326" i="3"/>
  <c r="I326" i="3"/>
  <c r="F327" i="3"/>
  <c r="J326" i="3"/>
  <c r="C322" i="3"/>
  <c r="B323" i="3"/>
  <c r="B231" i="4" l="1"/>
  <c r="C230" i="4"/>
  <c r="C323" i="3"/>
  <c r="B324" i="3"/>
  <c r="J327" i="3"/>
  <c r="F328" i="3"/>
  <c r="H327" i="3"/>
  <c r="G327" i="3"/>
  <c r="I327" i="3"/>
  <c r="K326" i="3"/>
  <c r="L326" i="3"/>
  <c r="B232" i="4" l="1"/>
  <c r="C231" i="4"/>
  <c r="K327" i="3"/>
  <c r="L327" i="3"/>
  <c r="H328" i="3"/>
  <c r="I328" i="3"/>
  <c r="J328" i="3"/>
  <c r="F329" i="3"/>
  <c r="G328" i="3"/>
  <c r="C324" i="3"/>
  <c r="B325" i="3"/>
  <c r="B233" i="4" l="1"/>
  <c r="C232" i="4"/>
  <c r="B326" i="3"/>
  <c r="C325" i="3"/>
  <c r="L328" i="3"/>
  <c r="K328" i="3"/>
  <c r="G329" i="3"/>
  <c r="F330" i="3"/>
  <c r="J329" i="3"/>
  <c r="H329" i="3"/>
  <c r="I329" i="3"/>
  <c r="B234" i="4" l="1"/>
  <c r="C233" i="4"/>
  <c r="I330" i="3"/>
  <c r="J330" i="3"/>
  <c r="G330" i="3"/>
  <c r="H330" i="3"/>
  <c r="F331" i="3"/>
  <c r="K329" i="3"/>
  <c r="L329" i="3"/>
  <c r="C326" i="3"/>
  <c r="B327" i="3"/>
  <c r="B235" i="4" l="1"/>
  <c r="C234" i="4"/>
  <c r="C327" i="3"/>
  <c r="B328" i="3"/>
  <c r="I331" i="3"/>
  <c r="J331" i="3"/>
  <c r="F332" i="3"/>
  <c r="H331" i="3"/>
  <c r="G331" i="3"/>
  <c r="L330" i="3"/>
  <c r="K330" i="3"/>
  <c r="B236" i="4" l="1"/>
  <c r="C235" i="4"/>
  <c r="L331" i="3"/>
  <c r="K331" i="3"/>
  <c r="J332" i="3"/>
  <c r="G332" i="3"/>
  <c r="H332" i="3"/>
  <c r="F333" i="3"/>
  <c r="I332" i="3"/>
  <c r="B329" i="3"/>
  <c r="C328" i="3"/>
  <c r="B237" i="4" l="1"/>
  <c r="C236" i="4"/>
  <c r="B330" i="3"/>
  <c r="C329" i="3"/>
  <c r="H333" i="3"/>
  <c r="I333" i="3"/>
  <c r="F334" i="3"/>
  <c r="J333" i="3"/>
  <c r="G333" i="3"/>
  <c r="L332" i="3"/>
  <c r="K332" i="3"/>
  <c r="B238" i="4" l="1"/>
  <c r="C237" i="4"/>
  <c r="K333" i="3"/>
  <c r="L333" i="3"/>
  <c r="G334" i="3"/>
  <c r="I334" i="3"/>
  <c r="F335" i="3"/>
  <c r="J334" i="3"/>
  <c r="H334" i="3"/>
  <c r="C330" i="3"/>
  <c r="B331" i="3"/>
  <c r="B239" i="4" l="1"/>
  <c r="C238" i="4"/>
  <c r="F336" i="3"/>
  <c r="I335" i="3"/>
  <c r="J335" i="3"/>
  <c r="H335" i="3"/>
  <c r="G335" i="3"/>
  <c r="C331" i="3"/>
  <c r="B332" i="3"/>
  <c r="K334" i="3"/>
  <c r="L334" i="3"/>
  <c r="B240" i="4" l="1"/>
  <c r="C239" i="4"/>
  <c r="B333" i="3"/>
  <c r="C332" i="3"/>
  <c r="K335" i="3"/>
  <c r="L335" i="3"/>
  <c r="J336" i="3"/>
  <c r="G336" i="3"/>
  <c r="H336" i="3"/>
  <c r="F337" i="3"/>
  <c r="I336" i="3"/>
  <c r="B241" i="4" l="1"/>
  <c r="C240" i="4"/>
  <c r="G337" i="3"/>
  <c r="H337" i="3"/>
  <c r="J337" i="3"/>
  <c r="F338" i="3"/>
  <c r="I337" i="3"/>
  <c r="K336" i="3"/>
  <c r="L336" i="3"/>
  <c r="C333" i="3"/>
  <c r="B334" i="3"/>
  <c r="B242" i="4" l="1"/>
  <c r="C241" i="4"/>
  <c r="B335" i="3"/>
  <c r="C334" i="3"/>
  <c r="J338" i="3"/>
  <c r="H338" i="3"/>
  <c r="G338" i="3"/>
  <c r="F339" i="3"/>
  <c r="I338" i="3"/>
  <c r="K337" i="3"/>
  <c r="L337" i="3"/>
  <c r="B243" i="4" l="1"/>
  <c r="C242" i="4"/>
  <c r="H339" i="3"/>
  <c r="I339" i="3"/>
  <c r="G339" i="3"/>
  <c r="F340" i="3"/>
  <c r="J339" i="3"/>
  <c r="K338" i="3"/>
  <c r="L338" i="3"/>
  <c r="C335" i="3"/>
  <c r="B336" i="3"/>
  <c r="B244" i="4" l="1"/>
  <c r="C243" i="4"/>
  <c r="C336" i="3"/>
  <c r="B337" i="3"/>
  <c r="I340" i="3"/>
  <c r="G340" i="3"/>
  <c r="F341" i="3"/>
  <c r="J340" i="3"/>
  <c r="H340" i="3"/>
  <c r="K339" i="3"/>
  <c r="L339" i="3"/>
  <c r="B245" i="4" l="1"/>
  <c r="C244" i="4"/>
  <c r="H341" i="3"/>
  <c r="I341" i="3"/>
  <c r="G341" i="3"/>
  <c r="F342" i="3"/>
  <c r="J341" i="3"/>
  <c r="K340" i="3"/>
  <c r="L340" i="3"/>
  <c r="C337" i="3"/>
  <c r="B338" i="3"/>
  <c r="B246" i="4" l="1"/>
  <c r="C245" i="4"/>
  <c r="B339" i="3"/>
  <c r="C338" i="3"/>
  <c r="F343" i="3"/>
  <c r="I342" i="3"/>
  <c r="J342" i="3"/>
  <c r="G342" i="3"/>
  <c r="H342" i="3"/>
  <c r="K341" i="3"/>
  <c r="L341" i="3"/>
  <c r="B247" i="4" l="1"/>
  <c r="C246" i="4"/>
  <c r="L342" i="3"/>
  <c r="K342" i="3"/>
  <c r="G343" i="3"/>
  <c r="F344" i="3"/>
  <c r="J343" i="3"/>
  <c r="I343" i="3"/>
  <c r="H343" i="3"/>
  <c r="C339" i="3"/>
  <c r="B340" i="3"/>
  <c r="B248" i="4" l="1"/>
  <c r="C247" i="4"/>
  <c r="C340" i="3"/>
  <c r="B341" i="3"/>
  <c r="I344" i="3"/>
  <c r="G344" i="3"/>
  <c r="F345" i="3"/>
  <c r="J344" i="3"/>
  <c r="H344" i="3"/>
  <c r="L343" i="3"/>
  <c r="K343" i="3"/>
  <c r="B249" i="4" l="1"/>
  <c r="C248" i="4"/>
  <c r="G345" i="3"/>
  <c r="I345" i="3"/>
  <c r="H345" i="3"/>
  <c r="F346" i="3"/>
  <c r="J345" i="3"/>
  <c r="L344" i="3"/>
  <c r="K344" i="3"/>
  <c r="C341" i="3"/>
  <c r="B342" i="3"/>
  <c r="B250" i="4" l="1"/>
  <c r="C249" i="4"/>
  <c r="C342" i="3"/>
  <c r="B343" i="3"/>
  <c r="G346" i="3"/>
  <c r="H346" i="3"/>
  <c r="I346" i="3"/>
  <c r="F347" i="3"/>
  <c r="J346" i="3"/>
  <c r="K345" i="3"/>
  <c r="L345" i="3"/>
  <c r="B251" i="4" l="1"/>
  <c r="C250" i="4"/>
  <c r="F348" i="3"/>
  <c r="I347" i="3"/>
  <c r="G347" i="3"/>
  <c r="H347" i="3"/>
  <c r="J347" i="3"/>
  <c r="L346" i="3"/>
  <c r="K346" i="3"/>
  <c r="C343" i="3"/>
  <c r="B344" i="3"/>
  <c r="B252" i="4" l="1"/>
  <c r="C251" i="4"/>
  <c r="B345" i="3"/>
  <c r="C344" i="3"/>
  <c r="L347" i="3"/>
  <c r="K347" i="3"/>
  <c r="G348" i="3"/>
  <c r="F349" i="3"/>
  <c r="H348" i="3"/>
  <c r="I348" i="3"/>
  <c r="J348" i="3"/>
  <c r="B253" i="4" l="1"/>
  <c r="C252" i="4"/>
  <c r="I349" i="3"/>
  <c r="H349" i="3"/>
  <c r="F350" i="3"/>
  <c r="J349" i="3"/>
  <c r="G349" i="3"/>
  <c r="L348" i="3"/>
  <c r="K348" i="3"/>
  <c r="B346" i="3"/>
  <c r="C345" i="3"/>
  <c r="B254" i="4" l="1"/>
  <c r="C253" i="4"/>
  <c r="C346" i="3"/>
  <c r="B347" i="3"/>
  <c r="K349" i="3"/>
  <c r="L349" i="3"/>
  <c r="I350" i="3"/>
  <c r="G350" i="3"/>
  <c r="F351" i="3"/>
  <c r="H350" i="3"/>
  <c r="J350" i="3"/>
  <c r="B255" i="4" l="1"/>
  <c r="C254" i="4"/>
  <c r="G351" i="3"/>
  <c r="H351" i="3"/>
  <c r="J351" i="3"/>
  <c r="F352" i="3"/>
  <c r="I351" i="3"/>
  <c r="K350" i="3"/>
  <c r="L350" i="3"/>
  <c r="B348" i="3"/>
  <c r="C347" i="3"/>
  <c r="B256" i="4" l="1"/>
  <c r="C255" i="4"/>
  <c r="B349" i="3"/>
  <c r="C348" i="3"/>
  <c r="J352" i="3"/>
  <c r="I352" i="3"/>
  <c r="F353" i="3"/>
  <c r="G352" i="3"/>
  <c r="H352" i="3"/>
  <c r="K351" i="3"/>
  <c r="L351" i="3"/>
  <c r="B257" i="4" l="1"/>
  <c r="C256" i="4"/>
  <c r="L352" i="3"/>
  <c r="K352" i="3"/>
  <c r="F354" i="3"/>
  <c r="I353" i="3"/>
  <c r="G353" i="3"/>
  <c r="J353" i="3"/>
  <c r="H353" i="3"/>
  <c r="B350" i="3"/>
  <c r="C349" i="3"/>
  <c r="B258" i="4" l="1"/>
  <c r="C257" i="4"/>
  <c r="B351" i="3"/>
  <c r="C350" i="3"/>
  <c r="K353" i="3"/>
  <c r="L353" i="3"/>
  <c r="F355" i="3"/>
  <c r="I354" i="3"/>
  <c r="H354" i="3"/>
  <c r="G354" i="3"/>
  <c r="J354" i="3"/>
  <c r="B259" i="4" l="1"/>
  <c r="C258" i="4"/>
  <c r="L354" i="3"/>
  <c r="K354" i="3"/>
  <c r="G355" i="3"/>
  <c r="F356" i="3"/>
  <c r="J355" i="3"/>
  <c r="H355" i="3"/>
  <c r="I355" i="3"/>
  <c r="B352" i="3"/>
  <c r="C351" i="3"/>
  <c r="B260" i="4" l="1"/>
  <c r="C259" i="4"/>
  <c r="I356" i="3"/>
  <c r="F357" i="3"/>
  <c r="G356" i="3"/>
  <c r="H356" i="3"/>
  <c r="J356" i="3"/>
  <c r="L355" i="3"/>
  <c r="K355" i="3"/>
  <c r="C352" i="3"/>
  <c r="B353" i="3"/>
  <c r="B261" i="4" l="1"/>
  <c r="C260" i="4"/>
  <c r="C353" i="3"/>
  <c r="B354" i="3"/>
  <c r="K356" i="3"/>
  <c r="L356" i="3"/>
  <c r="F358" i="3"/>
  <c r="J357" i="3"/>
  <c r="H357" i="3"/>
  <c r="G357" i="3"/>
  <c r="I357" i="3"/>
  <c r="B262" i="4" l="1"/>
  <c r="C261" i="4"/>
  <c r="K357" i="3"/>
  <c r="L357" i="3"/>
  <c r="G358" i="3"/>
  <c r="F359" i="3"/>
  <c r="J358" i="3"/>
  <c r="I358" i="3"/>
  <c r="H358" i="3"/>
  <c r="C354" i="3"/>
  <c r="B355" i="3"/>
  <c r="B263" i="4" l="1"/>
  <c r="C262" i="4"/>
  <c r="C355" i="3"/>
  <c r="B356" i="3"/>
  <c r="G359" i="3"/>
  <c r="I359" i="3"/>
  <c r="F360" i="3"/>
  <c r="J359" i="3"/>
  <c r="H359" i="3"/>
  <c r="K358" i="3"/>
  <c r="L358" i="3"/>
  <c r="B264" i="4" l="1"/>
  <c r="C263" i="4"/>
  <c r="F361" i="3"/>
  <c r="J360" i="3"/>
  <c r="G360" i="3"/>
  <c r="H360" i="3"/>
  <c r="I360" i="3"/>
  <c r="L359" i="3"/>
  <c r="K359" i="3"/>
  <c r="B357" i="3"/>
  <c r="C356" i="3"/>
  <c r="B265" i="4" l="1"/>
  <c r="C264" i="4"/>
  <c r="B358" i="3"/>
  <c r="C357" i="3"/>
  <c r="L360" i="3"/>
  <c r="K360" i="3"/>
  <c r="H361" i="3"/>
  <c r="J361" i="3"/>
  <c r="I361" i="3"/>
  <c r="G361" i="3"/>
  <c r="F362" i="3"/>
  <c r="B266" i="4" l="1"/>
  <c r="C265" i="4"/>
  <c r="G362" i="3"/>
  <c r="F363" i="3"/>
  <c r="J362" i="3"/>
  <c r="I362" i="3"/>
  <c r="H362" i="3"/>
  <c r="K361" i="3"/>
  <c r="L361" i="3"/>
  <c r="B359" i="3"/>
  <c r="C358" i="3"/>
  <c r="B267" i="4" l="1"/>
  <c r="C266" i="4"/>
  <c r="C359" i="3"/>
  <c r="B360" i="3"/>
  <c r="G363" i="3"/>
  <c r="F364" i="3"/>
  <c r="J363" i="3"/>
  <c r="H363" i="3"/>
  <c r="I363" i="3"/>
  <c r="L362" i="3"/>
  <c r="K362" i="3"/>
  <c r="B268" i="4" l="1"/>
  <c r="C267" i="4"/>
  <c r="G364" i="3"/>
  <c r="H364" i="3"/>
  <c r="F365" i="3"/>
  <c r="J364" i="3"/>
  <c r="I364" i="3"/>
  <c r="K363" i="3"/>
  <c r="L363" i="3"/>
  <c r="C360" i="3"/>
  <c r="B361" i="3"/>
  <c r="B269" i="4" l="1"/>
  <c r="C268" i="4"/>
  <c r="C361" i="3"/>
  <c r="B362" i="3"/>
  <c r="F366" i="3"/>
  <c r="J365" i="3"/>
  <c r="H365" i="3"/>
  <c r="I365" i="3"/>
  <c r="G365" i="3"/>
  <c r="L364" i="3"/>
  <c r="K364" i="3"/>
  <c r="B270" i="4" l="1"/>
  <c r="C269" i="4"/>
  <c r="K365" i="3"/>
  <c r="L365" i="3"/>
  <c r="G366" i="3"/>
  <c r="F367" i="3"/>
  <c r="I366" i="3"/>
  <c r="J366" i="3"/>
  <c r="H366" i="3"/>
  <c r="C362" i="3"/>
  <c r="B363" i="3"/>
  <c r="B271" i="4" l="1"/>
  <c r="C270" i="4"/>
  <c r="B364" i="3"/>
  <c r="C363" i="3"/>
  <c r="F368" i="3"/>
  <c r="J367" i="3"/>
  <c r="I367" i="3"/>
  <c r="H367" i="3"/>
  <c r="G367" i="3"/>
  <c r="L366" i="3"/>
  <c r="K366" i="3"/>
  <c r="B272" i="4" l="1"/>
  <c r="C271" i="4"/>
  <c r="L367" i="3"/>
  <c r="K367" i="3"/>
  <c r="I368" i="3"/>
  <c r="G368" i="3"/>
  <c r="H368" i="3"/>
  <c r="F369" i="3"/>
  <c r="I16" i="3" s="1"/>
  <c r="J368" i="3"/>
  <c r="B365" i="3"/>
  <c r="C364" i="3"/>
  <c r="B273" i="4" l="1"/>
  <c r="C272" i="4"/>
  <c r="B366" i="3"/>
  <c r="C365" i="3"/>
  <c r="J369" i="3"/>
  <c r="I369" i="3"/>
  <c r="H369" i="3"/>
  <c r="G369" i="3"/>
  <c r="K368" i="3"/>
  <c r="L368" i="3"/>
  <c r="B274" i="4" l="1"/>
  <c r="C273" i="4"/>
  <c r="K369" i="3"/>
  <c r="L369" i="3"/>
  <c r="C366" i="3"/>
  <c r="B367" i="3"/>
  <c r="B275" i="4" l="1"/>
  <c r="C274" i="4"/>
  <c r="B368" i="3"/>
  <c r="C367" i="3"/>
  <c r="B276" i="4" l="1"/>
  <c r="C275" i="4"/>
  <c r="B369" i="3"/>
  <c r="C368" i="3"/>
  <c r="B277" i="4" l="1"/>
  <c r="C276" i="4"/>
  <c r="B370" i="3"/>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C369" i="3"/>
  <c r="B278" i="4" l="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C277" i="4"/>
</calcChain>
</file>

<file path=xl/sharedStrings.xml><?xml version="1.0" encoding="utf-8"?>
<sst xmlns="http://schemas.openxmlformats.org/spreadsheetml/2006/main" count="2031" uniqueCount="351">
  <si>
    <t>Balance plug</t>
  </si>
  <si>
    <t>CSG ID</t>
  </si>
  <si>
    <t>Tbg OD</t>
  </si>
  <si>
    <t>Tbg ID</t>
  </si>
  <si>
    <t>EOT</t>
  </si>
  <si>
    <t>Annular Vol</t>
  </si>
  <si>
    <t>Tbg Vol</t>
  </si>
  <si>
    <t>Csg Vol</t>
  </si>
  <si>
    <t>Volume of blance plug</t>
  </si>
  <si>
    <t>Vol of plug in Ann</t>
  </si>
  <si>
    <t>Length to displace</t>
  </si>
  <si>
    <t>Vol to displace</t>
  </si>
  <si>
    <t xml:space="preserve">followed by </t>
  </si>
  <si>
    <t>Calculate Slurry Yield</t>
  </si>
  <si>
    <t>Number of sacks</t>
  </si>
  <si>
    <t>Class G Neat?</t>
  </si>
  <si>
    <t>Yes</t>
  </si>
  <si>
    <t>Slurry Yield:</t>
  </si>
  <si>
    <t>BBLS</t>
  </si>
  <si>
    <t>Average Joint Length:</t>
  </si>
  <si>
    <t>Mix Water Required</t>
  </si>
  <si>
    <t>Gallons per Sack:</t>
  </si>
  <si>
    <t>Total Gallons:</t>
  </si>
  <si>
    <t>Net Barrels:</t>
  </si>
  <si>
    <t>Mix</t>
  </si>
  <si>
    <t>Sacks with</t>
  </si>
  <si>
    <t>to yield</t>
  </si>
  <si>
    <t>bbls slurry</t>
  </si>
  <si>
    <t>bbls Water</t>
  </si>
  <si>
    <t>Estimated Cement Top:</t>
  </si>
  <si>
    <t>Vol of plug in Tbg</t>
  </si>
  <si>
    <t>Height of plug w/o Tbg</t>
  </si>
  <si>
    <t>Height of plug w/Tbg</t>
  </si>
  <si>
    <t>Retainer</t>
  </si>
  <si>
    <t>Ret. #1</t>
  </si>
  <si>
    <t>Depth:</t>
  </si>
  <si>
    <t>No. Jts:</t>
  </si>
  <si>
    <t>Total Sacks:</t>
  </si>
  <si>
    <t>Sacks Above:</t>
  </si>
  <si>
    <t>Sacks Below:</t>
  </si>
  <si>
    <t>Vol BBL</t>
  </si>
  <si>
    <t>WTR BBL</t>
  </si>
  <si>
    <t>Height of Plug:</t>
  </si>
  <si>
    <t>Top of Plug:</t>
  </si>
  <si>
    <t>Displace with:</t>
  </si>
  <si>
    <t>Tubing Volume:</t>
  </si>
  <si>
    <t>Annulus Volume:</t>
  </si>
  <si>
    <t>Slurry</t>
  </si>
  <si>
    <t>Required</t>
  </si>
  <si>
    <t>Total Hole Vol:</t>
  </si>
  <si>
    <t>Pump as follows:</t>
  </si>
  <si>
    <t>to displace &amp; balance plug</t>
  </si>
  <si>
    <t>Ret. #2</t>
  </si>
  <si>
    <t>Ret. #3</t>
  </si>
  <si>
    <t>Ret. #4</t>
  </si>
  <si>
    <t>EOT:</t>
  </si>
  <si>
    <t>Mud Volume:</t>
  </si>
  <si>
    <t>bbls</t>
  </si>
  <si>
    <t>feet</t>
  </si>
  <si>
    <t>Total Sacks of QuickGel</t>
  </si>
  <si>
    <t>sacks</t>
  </si>
  <si>
    <t>Estimated Calculation for # sacks to squeeze perfs</t>
  </si>
  <si>
    <t>Sacks Class G:</t>
  </si>
  <si>
    <t>Casing OD</t>
  </si>
  <si>
    <t>CSG OD</t>
  </si>
  <si>
    <t xml:space="preserve">For the Next Retainer, </t>
  </si>
  <si>
    <t>For the Next doo dad</t>
  </si>
  <si>
    <t>Mud Spacer #5 (surface job)</t>
  </si>
  <si>
    <t>Check Box if Done</t>
  </si>
  <si>
    <t>Casing ID</t>
  </si>
  <si>
    <t>Hole vol w/tubing</t>
  </si>
  <si>
    <t>Tubing ID</t>
  </si>
  <si>
    <t>Tubing OD</t>
  </si>
  <si>
    <t>Pump Mud</t>
  </si>
  <si>
    <t>Displace</t>
  </si>
  <si>
    <t>Joints to pull for mud/backwash::</t>
  </si>
  <si>
    <t>Required   Mud Top:</t>
  </si>
  <si>
    <t>Surface Shoe Depth:</t>
  </si>
  <si>
    <t>Additional Displace:</t>
  </si>
  <si>
    <t>Enter details over</t>
  </si>
  <si>
    <t>above retainer</t>
  </si>
  <si>
    <t>Retainer #1 Details</t>
  </si>
  <si>
    <t>Height of Plug</t>
  </si>
  <si>
    <t>Pump as Follows:</t>
  </si>
  <si>
    <t>Followed by:</t>
  </si>
  <si>
    <t>Water to Displace</t>
  </si>
  <si>
    <t>Cement Slurry</t>
  </si>
  <si>
    <t>on the right for sx</t>
  </si>
  <si>
    <t>Retainer #3 Details</t>
  </si>
  <si>
    <t>Retainer #2 Details</t>
  </si>
  <si>
    <t>Retainer #4 Details</t>
  </si>
  <si>
    <t>ENTER RETAINER DATA HERE</t>
  </si>
  <si>
    <t>Calculate Calcium Volume</t>
  </si>
  <si>
    <t>Total Sx Cement:</t>
  </si>
  <si>
    <t>Weight of Sack:</t>
  </si>
  <si>
    <t>lbs</t>
  </si>
  <si>
    <t>Percent Calcium:</t>
  </si>
  <si>
    <t>Net Calcium</t>
  </si>
  <si>
    <t>%</t>
  </si>
  <si>
    <t>Bags:</t>
  </si>
  <si>
    <t>jts</t>
  </si>
  <si>
    <t>Lay Down</t>
  </si>
  <si>
    <t>Previous Cement top:</t>
  </si>
  <si>
    <t>Joints to Lay Down:</t>
  </si>
  <si>
    <t>To spot mud</t>
  </si>
  <si>
    <t xml:space="preserve">Joints to pull for </t>
  </si>
  <si>
    <t>Backwash</t>
  </si>
  <si>
    <t>Reverse Out</t>
  </si>
  <si>
    <t>Previously Laid down:</t>
  </si>
  <si>
    <t>Actual Tag:</t>
  </si>
  <si>
    <t>above</t>
  </si>
  <si>
    <t>BHA</t>
  </si>
  <si>
    <t>TOP PERF</t>
  </si>
  <si>
    <t>Tally for</t>
  </si>
  <si>
    <t>BOTTOM PERF</t>
  </si>
  <si>
    <t>TBG SIZE</t>
  </si>
  <si>
    <t>OD</t>
  </si>
  <si>
    <t>ID</t>
  </si>
  <si>
    <t>WT</t>
  </si>
  <si>
    <t>WELL</t>
  </si>
  <si>
    <t>Land @</t>
  </si>
  <si>
    <t>DATE</t>
  </si>
  <si>
    <t>COUNTY</t>
  </si>
  <si>
    <t>Input</t>
  </si>
  <si>
    <t xml:space="preserve"> </t>
  </si>
  <si>
    <t>STATE</t>
  </si>
  <si>
    <t>Calculated</t>
  </si>
  <si>
    <t>See page 3 for BHA dimensions</t>
  </si>
  <si>
    <t>Duco Inc.</t>
  </si>
  <si>
    <t>WT/FT</t>
  </si>
  <si>
    <t>Grade</t>
  </si>
  <si>
    <t>TBG</t>
  </si>
  <si>
    <t>CSG</t>
  </si>
  <si>
    <t xml:space="preserve">LINER  </t>
  </si>
  <si>
    <t>GIRL FACTOR</t>
  </si>
  <si>
    <t>LINER/PBTD</t>
  </si>
  <si>
    <t>FLUID PPG</t>
  </si>
  <si>
    <t>BOY FACTOR</t>
  </si>
  <si>
    <t>tools</t>
  </si>
  <si>
    <t>Contact name</t>
  </si>
  <si>
    <t>KB CORR</t>
  </si>
  <si>
    <t>TBG BPF</t>
  </si>
  <si>
    <t>SICP</t>
  </si>
  <si>
    <t>KILL WT.</t>
  </si>
  <si>
    <t>CSG SIZE</t>
  </si>
  <si>
    <t>Contact number</t>
  </si>
  <si>
    <t>JTS ON LOC</t>
  </si>
  <si>
    <t>CSG BPF</t>
  </si>
  <si>
    <t>CSG ANN</t>
  </si>
  <si>
    <t>JT AVE</t>
  </si>
  <si>
    <t>LINER BPF</t>
  </si>
  <si>
    <t xml:space="preserve">  </t>
  </si>
  <si>
    <t>TOTAL</t>
  </si>
  <si>
    <t>LINER ANN</t>
  </si>
  <si>
    <t>JTS IN</t>
  </si>
  <si>
    <t>JTS OUT</t>
  </si>
  <si>
    <t>JT LENGTH</t>
  </si>
  <si>
    <t>TOTAL TUBING</t>
  </si>
  <si>
    <t>TBG + BHA + KB</t>
  </si>
  <si>
    <t>TBG VOLUME</t>
  </si>
  <si>
    <t>CSG ANN VOLUME</t>
  </si>
  <si>
    <t>STRING WEIGHT</t>
  </si>
  <si>
    <t>LINER ANN VOLUME</t>
  </si>
  <si>
    <t xml:space="preserve">HYDROSTATICS </t>
  </si>
  <si>
    <t>JT LENGTH W/O DEC</t>
  </si>
  <si>
    <t>Jts in</t>
  </si>
  <si>
    <t>WELL BORE</t>
  </si>
  <si>
    <t>Casing</t>
  </si>
  <si>
    <t>Tubing</t>
  </si>
  <si>
    <t>Snide Comments</t>
  </si>
  <si>
    <t>Circulation Squeeze?</t>
  </si>
  <si>
    <t>footies</t>
  </si>
  <si>
    <t>inches</t>
  </si>
  <si>
    <t>no</t>
  </si>
  <si>
    <t>Steps to take</t>
  </si>
  <si>
    <t>Picking yer Bum</t>
  </si>
  <si>
    <t>Hosing yer Dog</t>
  </si>
  <si>
    <t>Poking yer Eye</t>
  </si>
  <si>
    <t>Puts EOT @</t>
  </si>
  <si>
    <t>Number of Joints in:</t>
  </si>
  <si>
    <t>Slapping Crowbait</t>
  </si>
  <si>
    <t>Number of Joints to tag:</t>
  </si>
  <si>
    <t>Average:</t>
  </si>
  <si>
    <t>ft per jt</t>
  </si>
  <si>
    <t>Joints to lay down</t>
  </si>
  <si>
    <t>Joints in at start:</t>
  </si>
  <si>
    <t>Silica used?</t>
  </si>
  <si>
    <t>L80</t>
  </si>
  <si>
    <t>PLAN B</t>
  </si>
  <si>
    <t>Sand Conc lbs/sx:</t>
  </si>
  <si>
    <t>Silica?</t>
  </si>
  <si>
    <t>lbs/sx:</t>
  </si>
  <si>
    <t xml:space="preserve">Lbs/Sx </t>
  </si>
  <si>
    <t>Yield</t>
  </si>
  <si>
    <t>Yeild:</t>
  </si>
  <si>
    <t>Yield:</t>
  </si>
  <si>
    <t>Sand Lbs:</t>
  </si>
  <si>
    <t>Weight:</t>
  </si>
  <si>
    <t>Weight</t>
  </si>
  <si>
    <t>Bridge Plug</t>
  </si>
  <si>
    <t>Retrieving head</t>
  </si>
  <si>
    <t>Tubing Sub</t>
  </si>
  <si>
    <t>Packer</t>
  </si>
  <si>
    <t>Balance plug for Surface Casing Jobs</t>
  </si>
  <si>
    <t>Mud Spacer#6 (surface job)</t>
  </si>
  <si>
    <t>Yikes</t>
  </si>
  <si>
    <t>Fremont</t>
  </si>
  <si>
    <t>Wyoming, Silly</t>
  </si>
  <si>
    <t>Actual Joint Number</t>
  </si>
  <si>
    <t>Perf sub</t>
  </si>
  <si>
    <t>singles</t>
  </si>
  <si>
    <t>doubles</t>
  </si>
  <si>
    <t>WELL BOOR</t>
  </si>
  <si>
    <t>Stinger</t>
  </si>
  <si>
    <t>Bit &amp; Scraper</t>
  </si>
  <si>
    <t>Open Perfs</t>
  </si>
  <si>
    <t>Hole Volume</t>
  </si>
  <si>
    <t>Add 50%</t>
  </si>
  <si>
    <t>Total Slurry Vol</t>
  </si>
  <si>
    <t>Feet</t>
  </si>
  <si>
    <t>Bbls</t>
  </si>
  <si>
    <t>Tribal Muddy Ridge 12-24</t>
  </si>
  <si>
    <t>H40</t>
  </si>
  <si>
    <t>Joints in already (200)</t>
  </si>
  <si>
    <t>Any well</t>
  </si>
  <si>
    <t>Joints in already (168 est)</t>
  </si>
  <si>
    <t>Ducko Inc.</t>
  </si>
  <si>
    <t>North Dakota</t>
  </si>
  <si>
    <t>McKenzie</t>
  </si>
  <si>
    <t>INSTRUCTIONS:</t>
  </si>
  <si>
    <t>1.  Enter Casing ID and Casing OD first</t>
  </si>
  <si>
    <t>2.  Enter Tubing OD and ID next</t>
  </si>
  <si>
    <t>3.  If balanced plug, enter End of Tubing, next, enter Number of Sacks, sand concentration if any, and Calcium %</t>
  </si>
  <si>
    <t>4.  The pump instructions are in YELLOW just at the bottom of the Balance Plug section</t>
  </si>
  <si>
    <t>5.  If Retainer job, enter retainer depth and Total number of sacks.  This will be the total of sacks below plus sacks above (enter sacks above in Retainer Details to the right.</t>
  </si>
  <si>
    <t>6.  Pump the slurry volume, displace with the amount shown, after disengaging retainer, additional displace with amount shown.  Enter sand if applicable.</t>
  </si>
  <si>
    <t>7.  If mud is to be used, then enter end of tubing and required mud top depths in Mud Spacer section to arrive at total sacks and displacement volume</t>
  </si>
  <si>
    <t>MUD SPACER SECTION</t>
  </si>
  <si>
    <t>8.  The surface plugs can be entered in the area below Mud Spacer.</t>
  </si>
  <si>
    <t>Enter info in green area ONLY, stay the hell away from yellow areas, kay?</t>
  </si>
  <si>
    <t>Lay down for mud:</t>
  </si>
  <si>
    <t>Mud Spacer #1 (retainer?)</t>
  </si>
  <si>
    <t>Mud Spacer #2  (retainer?)</t>
  </si>
  <si>
    <t>Mud Spacer #3 (retainer?)</t>
  </si>
  <si>
    <t>Mud Spacer #4 (retainer?)</t>
  </si>
  <si>
    <t>Calcium %</t>
  </si>
  <si>
    <t>DATE:</t>
  </si>
  <si>
    <t>USE THIS SECTION TO CALCULATE CEMENT TOPS WHEN CUTTING PRODUCTION CASING AND PLACING BALANCED PLUGS</t>
  </si>
  <si>
    <t>Production Casing ID</t>
  </si>
  <si>
    <t>Surface Casing ID</t>
  </si>
  <si>
    <t>Prod Casing Cut Depth</t>
  </si>
  <si>
    <t>End of Tubing Depth</t>
  </si>
  <si>
    <t>Pipe Data</t>
  </si>
  <si>
    <t>Cement Data</t>
  </si>
  <si>
    <t>Required CT in Surf Csg</t>
  </si>
  <si>
    <t>Volume in Prod Casing</t>
  </si>
  <si>
    <t>Volume in Surface Casing</t>
  </si>
  <si>
    <t>Sacks Required</t>
  </si>
  <si>
    <t>bbls slurry followed by</t>
  </si>
  <si>
    <t>Total Volume</t>
  </si>
  <si>
    <t>bbls wtr to balance plug</t>
  </si>
  <si>
    <t>N</t>
  </si>
  <si>
    <t>To be used for balanced plugs in the wellbore that are not expected</t>
  </si>
  <si>
    <t>y</t>
  </si>
  <si>
    <t>n</t>
  </si>
  <si>
    <t>USE THIS SHEET FOR DOING ALTERNATIVE JOBS IN BETWEEN THE MAIN SHIT</t>
  </si>
  <si>
    <t>Tribal Pavillion 44-02</t>
  </si>
  <si>
    <t>Location:</t>
  </si>
  <si>
    <t>Mix 11 sx mud, pump 21.8 bbls mud, displace w/2.3 bbls, mud top @584'</t>
  </si>
  <si>
    <t>Lay down 40 jts</t>
  </si>
  <si>
    <t>Stand in derrick 18 jts</t>
  </si>
  <si>
    <t>Run CBL</t>
  </si>
  <si>
    <t>Run slotted pup &amp; 18 jts, pups as needed EOT @584'</t>
  </si>
  <si>
    <t>Lay down pipes</t>
  </si>
  <si>
    <t>(Prev CT @1,820')  Run slotted pup &amp; 59 jts, tag CT @1,852' Test casing to 500 psi 10 minutes</t>
  </si>
  <si>
    <t>Mix 10 sx cement, pump 2.1 bbls slurry displace w/1.71 bbls, CT @455'</t>
  </si>
  <si>
    <t>Lay down 4 jts, EOT @450'. Backwash if you care</t>
  </si>
  <si>
    <t>Mix 3 sx mud, pump 5.6 bbls mud, displace w/0.39 bbls, mud top @100'</t>
  </si>
  <si>
    <t>GRADES</t>
  </si>
  <si>
    <t>J-55</t>
  </si>
  <si>
    <t>N-80</t>
  </si>
  <si>
    <t>L-80</t>
  </si>
  <si>
    <t>P110</t>
  </si>
  <si>
    <t>K-55</t>
  </si>
  <si>
    <t>SACKS:</t>
  </si>
  <si>
    <t>Slotted Pup</t>
  </si>
  <si>
    <t>BHA:</t>
  </si>
  <si>
    <t>Cut &amp; Cap</t>
  </si>
  <si>
    <t>Tribal Muddy Ridge 30-24</t>
  </si>
  <si>
    <t>Number of Joints</t>
  </si>
  <si>
    <t>Cement Top left AT</t>
  </si>
  <si>
    <t>No Deeper Than</t>
  </si>
  <si>
    <t>Depth</t>
  </si>
  <si>
    <t>Joint Average</t>
  </si>
  <si>
    <t>Tag Joint #</t>
  </si>
  <si>
    <t>Add Correction</t>
  </si>
  <si>
    <t>Joints in well at Start</t>
  </si>
  <si>
    <t>Joints in Derrick</t>
  </si>
  <si>
    <t>Derrick + In Well:</t>
  </si>
  <si>
    <t>Joint #'s Picked UP</t>
  </si>
  <si>
    <t>Run 10' slotted pup &amp; 281 jts, tag CT @8,784'</t>
  </si>
  <si>
    <t>Lay down tag jt EOT @8,755'</t>
  </si>
  <si>
    <t>Mix 30 sx cement.  Pump 50 bbl wtr lead, 6.1 bbls slurry displace w/33 bbls CT @8,491'</t>
  </si>
  <si>
    <t xml:space="preserve">Lay down 9 jts </t>
  </si>
  <si>
    <t>Stand in derrick 100 jts EOT @5,354'</t>
  </si>
  <si>
    <t>Stand in derrick 194 jts</t>
  </si>
  <si>
    <t>Mix 20 sx cement, pump 4.1 bbls slurry displace w/23 bbls CT @5,924'</t>
  </si>
  <si>
    <t>Backwash tubing w/30 bbls</t>
  </si>
  <si>
    <t>Mix 27 sx mud, pump 53 bbls mud displace w/14 bbls, Mud top @3,600'</t>
  </si>
  <si>
    <t>Lay down 73 jts EOT @3,606'</t>
  </si>
  <si>
    <t>Mix 20 sx cement, pump 4.1 bbls slurry displace w/14 bbls CT @3,423'</t>
  </si>
  <si>
    <t>Lay down 7 jts EOT @3,388' Backwash tubing w/20 bbls</t>
  </si>
  <si>
    <t>RU Wireline &amp; run CBL from 8,000' to surface???</t>
  </si>
  <si>
    <t>\</t>
  </si>
  <si>
    <t xml:space="preserve"> Roll hole, 183 bbls approx. Pressure test casing to 500 psi 10 minutes.   </t>
  </si>
  <si>
    <t>Lay down 73 jts</t>
  </si>
  <si>
    <t>Mix 26 sx mud, pump 52 bbls mud displace w/24 bbls mud top @6,100'</t>
  </si>
  <si>
    <t>Cement top should be AT:</t>
  </si>
  <si>
    <t>RIH slotted pup &amp; 195 jts, EOT @6,095'</t>
  </si>
  <si>
    <t>Lay down 7 jts, EOT @5,876'</t>
  </si>
  <si>
    <t>Tribal Muddy Ridge 30-24 Casing Cut Proposal</t>
  </si>
  <si>
    <t>Run 8 5/8" scraper to fish top</t>
  </si>
  <si>
    <t>Set a CIBP just above CT in 8 5/8"</t>
  </si>
  <si>
    <t>Pressure test 8 5/8" to 300 psi 10 minutes</t>
  </si>
  <si>
    <t>Place 30 sx to surface w/1"</t>
  </si>
  <si>
    <r>
      <t xml:space="preserve">Mud has been placed to </t>
    </r>
    <r>
      <rPr>
        <b/>
        <sz val="11"/>
        <color rgb="FFFF0000"/>
        <rFont val="Calibri"/>
        <family val="2"/>
        <scheme val="minor"/>
      </rPr>
      <t>6,100</t>
    </r>
    <r>
      <rPr>
        <sz val="11"/>
        <color theme="1"/>
        <rFont val="Calibri"/>
        <family val="2"/>
        <scheme val="minor"/>
      </rPr>
      <t>'.  Run tubing to 6,100', place 20 sx stabilizer, CT @</t>
    </r>
    <r>
      <rPr>
        <b/>
        <sz val="11"/>
        <color rgb="FFFF0000"/>
        <rFont val="Calibri"/>
        <family val="2"/>
        <scheme val="minor"/>
      </rPr>
      <t>5,924</t>
    </r>
    <r>
      <rPr>
        <sz val="11"/>
        <color theme="1"/>
        <rFont val="Calibri"/>
        <family val="2"/>
        <scheme val="minor"/>
      </rPr>
      <t>'</t>
    </r>
  </si>
  <si>
    <r>
      <t xml:space="preserve">Place 20 sx  stabilizer plug from </t>
    </r>
    <r>
      <rPr>
        <b/>
        <sz val="11"/>
        <color rgb="FFFF0000"/>
        <rFont val="Calibri"/>
        <family val="2"/>
        <scheme val="minor"/>
      </rPr>
      <t>3,600</t>
    </r>
    <r>
      <rPr>
        <sz val="11"/>
        <color theme="1"/>
        <rFont val="Calibri"/>
        <family val="2"/>
        <scheme val="minor"/>
      </rPr>
      <t xml:space="preserve">' to </t>
    </r>
    <r>
      <rPr>
        <b/>
        <sz val="11"/>
        <color rgb="FFFF0000"/>
        <rFont val="Calibri"/>
        <family val="2"/>
        <scheme val="minor"/>
      </rPr>
      <t>3,423</t>
    </r>
    <r>
      <rPr>
        <sz val="11"/>
        <color theme="1"/>
        <rFont val="Calibri"/>
        <family val="2"/>
        <scheme val="minor"/>
      </rPr>
      <t>'</t>
    </r>
  </si>
  <si>
    <r>
      <t xml:space="preserve">Place mud pill from </t>
    </r>
    <r>
      <rPr>
        <b/>
        <sz val="11"/>
        <color rgb="FFFF0000"/>
        <rFont val="Calibri"/>
        <family val="2"/>
        <scheme val="minor"/>
      </rPr>
      <t>3,423</t>
    </r>
    <r>
      <rPr>
        <sz val="11"/>
        <color theme="1"/>
        <rFont val="Calibri"/>
        <family val="2"/>
        <scheme val="minor"/>
      </rPr>
      <t xml:space="preserve">' to </t>
    </r>
    <r>
      <rPr>
        <b/>
        <sz val="11"/>
        <color rgb="FFFF0000"/>
        <rFont val="Calibri"/>
        <family val="2"/>
        <scheme val="minor"/>
      </rPr>
      <t>500</t>
    </r>
    <r>
      <rPr>
        <sz val="11"/>
        <color theme="1"/>
        <rFont val="Calibri"/>
        <family val="2"/>
        <scheme val="minor"/>
      </rPr>
      <t>'   34 sx mud</t>
    </r>
  </si>
  <si>
    <r>
      <t xml:space="preserve">Run tubing to </t>
    </r>
    <r>
      <rPr>
        <b/>
        <sz val="11"/>
        <color rgb="FFFF0000"/>
        <rFont val="Calibri"/>
        <family val="2"/>
        <scheme val="minor"/>
      </rPr>
      <t>580</t>
    </r>
    <r>
      <rPr>
        <sz val="11"/>
        <color theme="1"/>
        <rFont val="Calibri"/>
        <family val="2"/>
        <scheme val="minor"/>
      </rPr>
      <t>' inside fish</t>
    </r>
  </si>
  <si>
    <r>
      <t>Place 24 sx, CT @</t>
    </r>
    <r>
      <rPr>
        <b/>
        <sz val="11"/>
        <color rgb="FFFF0000"/>
        <rFont val="Calibri"/>
        <family val="2"/>
        <scheme val="minor"/>
      </rPr>
      <t xml:space="preserve"> 450</t>
    </r>
    <r>
      <rPr>
        <sz val="11"/>
        <color theme="1"/>
        <rFont val="Calibri"/>
        <family val="2"/>
        <scheme val="minor"/>
      </rPr>
      <t>' inside 8 5/8"</t>
    </r>
  </si>
  <si>
    <r>
      <t>Place 30 sx cement CT @</t>
    </r>
    <r>
      <rPr>
        <b/>
        <sz val="11"/>
        <color rgb="FFFF0000"/>
        <rFont val="Calibri"/>
        <family val="2"/>
        <scheme val="minor"/>
      </rPr>
      <t>350</t>
    </r>
    <r>
      <rPr>
        <sz val="11"/>
        <color theme="1"/>
        <rFont val="Calibri"/>
        <family val="2"/>
        <scheme val="minor"/>
      </rPr>
      <t>'</t>
    </r>
  </si>
  <si>
    <r>
      <t xml:space="preserve">Place mud to </t>
    </r>
    <r>
      <rPr>
        <b/>
        <sz val="11"/>
        <color rgb="FFFF0000"/>
        <rFont val="Calibri"/>
        <family val="2"/>
        <scheme val="minor"/>
      </rPr>
      <t>100</t>
    </r>
    <r>
      <rPr>
        <sz val="11"/>
        <color theme="1"/>
        <rFont val="Calibri"/>
        <family val="2"/>
        <scheme val="minor"/>
      </rPr>
      <t>' (8 sx)</t>
    </r>
  </si>
  <si>
    <r>
      <t xml:space="preserve">Place mud pill to </t>
    </r>
    <r>
      <rPr>
        <b/>
        <sz val="11"/>
        <color rgb="FFFF0000"/>
        <rFont val="Calibri"/>
        <family val="2"/>
        <scheme val="minor"/>
      </rPr>
      <t>3,600</t>
    </r>
    <r>
      <rPr>
        <sz val="11"/>
        <color theme="1"/>
        <rFont val="Calibri"/>
        <family val="2"/>
        <scheme val="minor"/>
      </rPr>
      <t>'    28 sx mud</t>
    </r>
  </si>
  <si>
    <t>Pull casing  ~11 jts</t>
  </si>
  <si>
    <t>Mix 34 sx mud pump 67 bbls mud displace w/2bbls mud top @500'.</t>
  </si>
  <si>
    <t>Lay down 90 jts EOT @1,547'</t>
  </si>
  <si>
    <t>Remove BOP/"B" section</t>
  </si>
  <si>
    <t>Mix 23 sx cement, pump 4.7 bbls slurry displace w/1.71 bbls CT inside 8 5/8" @450'</t>
  </si>
  <si>
    <t>Lay down 4 jts</t>
  </si>
  <si>
    <t>Stand 14 jts</t>
  </si>
  <si>
    <t>Set CIBP @Cement top</t>
  </si>
  <si>
    <t>Mix 30 sx cement, pump 6 bbls slurry displace w/1.3 bbls CT @350'</t>
  </si>
  <si>
    <t>Lay down 4 jts EOT @322'  backwash w/8 bbls</t>
  </si>
  <si>
    <t>Mix 8 sx mud pump 15 bbls mud, displace w/1 bbl mud top @100'</t>
  </si>
  <si>
    <t>Lay down tubing</t>
  </si>
  <si>
    <t>1" 30 sx cement to surface</t>
  </si>
  <si>
    <t>run collar blaster, cut collar @512'</t>
  </si>
  <si>
    <t>Run collar blaster, cut collar @~512'.  Signal shows possible silt/sand inside the surface casing</t>
  </si>
  <si>
    <t>RU Wireline &amp; run CBL from 1,750' to surface</t>
  </si>
  <si>
    <t xml:space="preserve"> Run scraper to fish top, pull scraper Run slotted pup &amp; 18 jts EOT @572'</t>
  </si>
  <si>
    <t>Run 14 jts EOT @~446'.  Pressure test 8 5/8" csg 300 psi 10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</si>
</sst>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
    <numFmt numFmtId="166" formatCode="0.00000"/>
    <numFmt numFmtId="167" formatCode="#,##0.0"/>
  </numFmts>
  <fonts count="37" x14ac:knownFonts="1">
    <font>
      <sz val="11"/>
      <color theme="1"/>
      <name val="Calibri"/>
      <family val="2"/>
      <scheme val="minor"/>
    </font>
    <font>
      <sz val="11"/>
      <color theme="1"/>
      <name val="Calibri"/>
      <family val="2"/>
      <scheme val="minor"/>
    </font>
    <font>
      <sz val="11"/>
      <color rgb="FFFF0000"/>
      <name val="Calibri"/>
      <family val="2"/>
      <scheme val="minor"/>
    </font>
    <font>
      <u/>
      <sz val="11"/>
      <color theme="1"/>
      <name val="Calibri"/>
      <family val="2"/>
      <scheme val="minor"/>
    </font>
    <font>
      <b/>
      <u/>
      <sz val="11"/>
      <color theme="1"/>
      <name val="Calibri"/>
      <family val="2"/>
      <scheme val="minor"/>
    </font>
    <font>
      <b/>
      <sz val="11"/>
      <color rgb="FFFF0000"/>
      <name val="Calibri"/>
      <family val="2"/>
      <scheme val="minor"/>
    </font>
    <font>
      <b/>
      <sz val="11"/>
      <name val="Calibri"/>
      <family val="2"/>
      <scheme val="minor"/>
    </font>
    <font>
      <b/>
      <sz val="11"/>
      <color theme="1"/>
      <name val="Calibri"/>
      <family val="2"/>
      <scheme val="minor"/>
    </font>
    <font>
      <sz val="11"/>
      <color theme="1"/>
      <name val="Calibri"/>
      <family val="2"/>
    </font>
    <font>
      <sz val="9"/>
      <color theme="1"/>
      <name val="Calibri"/>
      <family val="2"/>
      <scheme val="minor"/>
    </font>
    <font>
      <sz val="10"/>
      <color theme="1"/>
      <name val="Calibri"/>
      <family val="2"/>
      <scheme val="minor"/>
    </font>
    <font>
      <sz val="10"/>
      <name val="Arial"/>
      <family val="2"/>
    </font>
    <font>
      <b/>
      <sz val="10"/>
      <name val="Arial"/>
      <family val="2"/>
    </font>
    <font>
      <b/>
      <i/>
      <sz val="10"/>
      <name val="Arial"/>
      <family val="2"/>
    </font>
    <font>
      <sz val="9"/>
      <name val="Arial"/>
      <family val="2"/>
    </font>
    <font>
      <b/>
      <sz val="9"/>
      <name val="Arial"/>
      <family val="2"/>
    </font>
    <font>
      <b/>
      <sz val="12"/>
      <name val="Monotype Corsiva"/>
      <family val="4"/>
    </font>
    <font>
      <b/>
      <sz val="24"/>
      <color rgb="FFFF0000"/>
      <name val="Impact"/>
      <family val="2"/>
    </font>
    <font>
      <b/>
      <sz val="12"/>
      <color indexed="8"/>
      <name val="Monotype Corsiva"/>
      <family val="4"/>
    </font>
    <font>
      <sz val="10"/>
      <color indexed="8"/>
      <name val="Arial"/>
      <family val="2"/>
    </font>
    <font>
      <sz val="10"/>
      <color indexed="10"/>
      <name val="Arial"/>
      <family val="2"/>
    </font>
    <font>
      <sz val="8"/>
      <name val="Arial"/>
      <family val="2"/>
    </font>
    <font>
      <sz val="8"/>
      <color indexed="12"/>
      <name val="Arial"/>
      <family val="2"/>
    </font>
    <font>
      <b/>
      <sz val="8"/>
      <color indexed="10"/>
      <name val="Arial"/>
      <family val="2"/>
    </font>
    <font>
      <b/>
      <sz val="10"/>
      <color indexed="10"/>
      <name val="Arial"/>
      <family val="2"/>
    </font>
    <font>
      <sz val="8"/>
      <color theme="1"/>
      <name val="Calibri"/>
      <family val="2"/>
      <scheme val="minor"/>
    </font>
    <font>
      <b/>
      <u/>
      <sz val="11"/>
      <color rgb="FFFF0000"/>
      <name val="Calibri"/>
      <family val="2"/>
      <scheme val="minor"/>
    </font>
    <font>
      <b/>
      <u/>
      <sz val="8"/>
      <color rgb="FFFF0000"/>
      <name val="Arial"/>
      <family val="2"/>
    </font>
    <font>
      <b/>
      <i/>
      <sz val="8"/>
      <name val="Arial"/>
      <family val="2"/>
    </font>
    <font>
      <b/>
      <i/>
      <u/>
      <sz val="11"/>
      <color theme="1"/>
      <name val="Calibri"/>
      <family val="2"/>
      <scheme val="minor"/>
    </font>
    <font>
      <b/>
      <u/>
      <sz val="10"/>
      <color theme="1"/>
      <name val="Calibri"/>
      <family val="2"/>
      <scheme val="minor"/>
    </font>
    <font>
      <b/>
      <u/>
      <sz val="9"/>
      <color theme="1"/>
      <name val="Calibri"/>
      <family val="2"/>
      <scheme val="minor"/>
    </font>
    <font>
      <b/>
      <i/>
      <u/>
      <sz val="18"/>
      <color rgb="FFFF0000"/>
      <name val="Calibri"/>
      <family val="2"/>
      <scheme val="minor"/>
    </font>
    <font>
      <b/>
      <sz val="12"/>
      <color rgb="FFFF0000"/>
      <name val="Calibri"/>
      <family val="2"/>
      <scheme val="minor"/>
    </font>
    <font>
      <b/>
      <sz val="14"/>
      <color theme="1"/>
      <name val="Calibri"/>
      <family val="2"/>
      <scheme val="minor"/>
    </font>
    <font>
      <b/>
      <sz val="10"/>
      <color rgb="FFFF0000"/>
      <name val="Arial"/>
      <family val="2"/>
    </font>
    <font>
      <sz val="8"/>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10"/>
        <bgColor indexed="64"/>
      </patternFill>
    </fill>
    <fill>
      <patternFill patternType="solid">
        <fgColor indexed="15"/>
        <bgColor indexed="64"/>
      </patternFill>
    </fill>
    <fill>
      <patternFill patternType="solid">
        <fgColor indexed="51"/>
        <bgColor indexed="64"/>
      </patternFill>
    </fill>
    <fill>
      <patternFill patternType="solid">
        <fgColor indexed="52"/>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theme="9"/>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11" fillId="0" borderId="0"/>
  </cellStyleXfs>
  <cellXfs count="501">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64" fontId="0" fillId="2" borderId="0" xfId="0" applyNumberFormat="1" applyFill="1"/>
    <xf numFmtId="2" fontId="0" fillId="0" borderId="0" xfId="0" applyNumberFormat="1"/>
    <xf numFmtId="2" fontId="0" fillId="2" borderId="0" xfId="0" applyNumberFormat="1" applyFill="1"/>
    <xf numFmtId="2" fontId="5" fillId="2" borderId="0" xfId="0" applyNumberFormat="1" applyFont="1" applyFill="1"/>
    <xf numFmtId="0" fontId="0" fillId="0" borderId="0" xfId="0" applyAlignment="1">
      <alignment shrinkToFit="1"/>
    </xf>
    <xf numFmtId="0" fontId="0" fillId="0" borderId="9" xfId="0" applyBorder="1" applyAlignment="1">
      <alignment horizontal="right" shrinkToFit="1"/>
    </xf>
    <xf numFmtId="0" fontId="5" fillId="0" borderId="10" xfId="0" applyFont="1" applyBorder="1" applyAlignment="1">
      <alignment horizontal="center" shrinkToFit="1"/>
    </xf>
    <xf numFmtId="0" fontId="0" fillId="0" borderId="10" xfId="0" applyBorder="1" applyAlignment="1">
      <alignment shrinkToFit="1"/>
    </xf>
    <xf numFmtId="2" fontId="5" fillId="0" borderId="10" xfId="0" applyNumberFormat="1" applyFont="1" applyBorder="1" applyAlignment="1">
      <alignment horizontal="center" shrinkToFit="1"/>
    </xf>
    <xf numFmtId="0" fontId="0" fillId="0" borderId="10" xfId="0" applyBorder="1" applyAlignment="1">
      <alignment horizontal="center" shrinkToFit="1"/>
    </xf>
    <xf numFmtId="0" fontId="0" fillId="0" borderId="11" xfId="0" applyBorder="1" applyAlignment="1">
      <alignment shrinkToFit="1"/>
    </xf>
    <xf numFmtId="0" fontId="0" fillId="0" borderId="1" xfId="0" applyBorder="1"/>
    <xf numFmtId="0" fontId="0" fillId="0" borderId="2" xfId="0" applyBorder="1"/>
    <xf numFmtId="0" fontId="0" fillId="0" borderId="3" xfId="0" applyBorder="1"/>
    <xf numFmtId="0" fontId="0" fillId="3" borderId="0" xfId="0" applyFill="1" applyProtection="1">
      <protection locked="0"/>
    </xf>
    <xf numFmtId="0" fontId="0" fillId="2" borderId="0" xfId="0" applyFill="1"/>
    <xf numFmtId="0" fontId="0" fillId="0" borderId="4" xfId="0" applyBorder="1" applyAlignment="1">
      <alignment shrinkToFit="1"/>
    </xf>
    <xf numFmtId="0" fontId="3" fillId="0" borderId="4" xfId="0" applyFont="1" applyBorder="1"/>
    <xf numFmtId="43" fontId="0" fillId="0" borderId="0" xfId="1" applyFont="1" applyBorder="1"/>
    <xf numFmtId="2" fontId="2" fillId="2" borderId="0" xfId="0" applyNumberFormat="1" applyFont="1" applyFill="1"/>
    <xf numFmtId="2" fontId="2" fillId="2" borderId="5" xfId="0" applyNumberFormat="1" applyFont="1" applyFill="1" applyBorder="1"/>
    <xf numFmtId="0" fontId="3" fillId="0" borderId="12" xfId="0" applyFont="1" applyBorder="1" applyAlignment="1">
      <alignment horizontal="center"/>
    </xf>
    <xf numFmtId="0" fontId="5" fillId="2" borderId="9" xfId="0" applyFont="1" applyFill="1" applyBorder="1"/>
    <xf numFmtId="2" fontId="6" fillId="2" borderId="10" xfId="0" applyNumberFormat="1" applyFont="1" applyFill="1" applyBorder="1"/>
    <xf numFmtId="2" fontId="6" fillId="2" borderId="10" xfId="0" applyNumberFormat="1" applyFont="1" applyFill="1" applyBorder="1" applyAlignment="1">
      <alignment horizontal="center"/>
    </xf>
    <xf numFmtId="0" fontId="5" fillId="2" borderId="10" xfId="0" applyFont="1" applyFill="1" applyBorder="1"/>
    <xf numFmtId="0" fontId="5" fillId="2" borderId="11" xfId="0" applyFont="1" applyFill="1" applyBorder="1"/>
    <xf numFmtId="2" fontId="5" fillId="2" borderId="7" xfId="0" applyNumberFormat="1" applyFont="1" applyFill="1" applyBorder="1"/>
    <xf numFmtId="0" fontId="0" fillId="0" borderId="0" xfId="0" applyAlignment="1">
      <alignment horizontal="right"/>
    </xf>
    <xf numFmtId="0" fontId="4" fillId="0" borderId="0" xfId="0" applyFont="1" applyProtection="1">
      <protection hidden="1"/>
    </xf>
    <xf numFmtId="0" fontId="0" fillId="0" borderId="0" xfId="0" applyAlignment="1" applyProtection="1">
      <alignment horizontal="right"/>
      <protection hidden="1"/>
    </xf>
    <xf numFmtId="0" fontId="0" fillId="0" borderId="0" xfId="0" applyAlignment="1" applyProtection="1">
      <alignment horizontal="right" shrinkToFit="1"/>
      <protection hidden="1"/>
    </xf>
    <xf numFmtId="0" fontId="0" fillId="0" borderId="0" xfId="0" applyProtection="1">
      <protection hidden="1"/>
    </xf>
    <xf numFmtId="0" fontId="8" fillId="0" borderId="0" xfId="0" applyFont="1" applyAlignment="1">
      <alignment horizontal="center"/>
    </xf>
    <xf numFmtId="0" fontId="7" fillId="4" borderId="0" xfId="0" applyFont="1" applyFill="1"/>
    <xf numFmtId="0" fontId="7" fillId="3" borderId="0" xfId="0" applyFont="1" applyFill="1" applyAlignment="1" applyProtection="1">
      <alignment horizontal="center"/>
      <protection locked="0"/>
    </xf>
    <xf numFmtId="0" fontId="0" fillId="0" borderId="13" xfId="0" applyBorder="1" applyAlignment="1">
      <alignment horizontal="center"/>
    </xf>
    <xf numFmtId="0" fontId="0" fillId="0" borderId="4" xfId="0" applyBorder="1" applyProtection="1">
      <protection locked="0"/>
    </xf>
    <xf numFmtId="0" fontId="0" fillId="0" borderId="0" xfId="0" applyProtection="1">
      <protection locked="0"/>
    </xf>
    <xf numFmtId="2" fontId="0" fillId="0" borderId="0" xfId="0" applyNumberFormat="1" applyProtection="1">
      <protection locked="0"/>
    </xf>
    <xf numFmtId="2" fontId="0" fillId="0" borderId="0" xfId="0" applyNumberFormat="1" applyAlignment="1" applyProtection="1">
      <alignment shrinkToFit="1"/>
      <protection locked="0"/>
    </xf>
    <xf numFmtId="0" fontId="0" fillId="0" borderId="0" xfId="0" applyAlignment="1" applyProtection="1">
      <alignment shrinkToFit="1"/>
      <protection locked="0"/>
    </xf>
    <xf numFmtId="0" fontId="3" fillId="0" borderId="0" xfId="0" applyFont="1" applyAlignment="1">
      <alignment shrinkToFit="1"/>
    </xf>
    <xf numFmtId="1" fontId="0" fillId="2" borderId="0" xfId="0" applyNumberFormat="1" applyFill="1"/>
    <xf numFmtId="0" fontId="9" fillId="0" borderId="4" xfId="0" applyFont="1" applyBorder="1"/>
    <xf numFmtId="0" fontId="0" fillId="2" borderId="14" xfId="0" applyFill="1" applyBorder="1" applyProtection="1">
      <protection locked="0"/>
    </xf>
    <xf numFmtId="0" fontId="0" fillId="0" borderId="0" xfId="0" applyAlignment="1">
      <alignment horizontal="center"/>
    </xf>
    <xf numFmtId="2" fontId="2"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2" fontId="0" fillId="2" borderId="3" xfId="0" applyNumberFormat="1" applyFill="1" applyBorder="1"/>
    <xf numFmtId="2" fontId="0" fillId="2" borderId="8" xfId="0" applyNumberFormat="1" applyFill="1" applyBorder="1"/>
    <xf numFmtId="2" fontId="0" fillId="2" borderId="0" xfId="0" applyNumberFormat="1" applyFill="1" applyProtection="1">
      <protection hidden="1"/>
    </xf>
    <xf numFmtId="0" fontId="0" fillId="0" borderId="6" xfId="0" applyBorder="1" applyAlignment="1">
      <alignment shrinkToFit="1"/>
    </xf>
    <xf numFmtId="0" fontId="0" fillId="0" borderId="7" xfId="0" applyBorder="1" applyAlignment="1">
      <alignment shrinkToFit="1"/>
    </xf>
    <xf numFmtId="0" fontId="0" fillId="0" borderId="8" xfId="0" applyBorder="1" applyAlignment="1">
      <alignment shrinkToFit="1"/>
    </xf>
    <xf numFmtId="2" fontId="0" fillId="2" borderId="0" xfId="0" applyNumberFormat="1" applyFill="1" applyProtection="1">
      <protection locked="0"/>
    </xf>
    <xf numFmtId="0" fontId="0" fillId="2" borderId="0" xfId="0" applyFill="1" applyProtection="1">
      <protection hidden="1"/>
    </xf>
    <xf numFmtId="164" fontId="0" fillId="2" borderId="0" xfId="0" applyNumberFormat="1" applyFill="1" applyProtection="1">
      <protection hidden="1"/>
    </xf>
    <xf numFmtId="2" fontId="5" fillId="2" borderId="0" xfId="0" applyNumberFormat="1" applyFont="1" applyFill="1" applyProtection="1">
      <protection hidden="1"/>
    </xf>
    <xf numFmtId="0" fontId="0" fillId="0" borderId="7" xfId="0" applyBorder="1" applyAlignment="1" applyProtection="1">
      <alignment vertical="center"/>
      <protection locked="0"/>
    </xf>
    <xf numFmtId="164" fontId="0" fillId="2" borderId="8" xfId="0" applyNumberFormat="1" applyFill="1" applyBorder="1" applyAlignment="1" applyProtection="1">
      <alignment horizontal="center" vertical="center"/>
      <protection locked="0"/>
    </xf>
    <xf numFmtId="164" fontId="0" fillId="0" borderId="8" xfId="0" applyNumberFormat="1" applyBorder="1"/>
    <xf numFmtId="164" fontId="0" fillId="0" borderId="6" xfId="0" applyNumberFormat="1" applyBorder="1" applyAlignment="1">
      <alignment horizontal="right"/>
    </xf>
    <xf numFmtId="0" fontId="9" fillId="0" borderId="0" xfId="0" applyFont="1" applyProtection="1">
      <protection hidden="1"/>
    </xf>
    <xf numFmtId="0" fontId="9" fillId="0" borderId="0" xfId="0" applyFont="1"/>
    <xf numFmtId="1" fontId="0" fillId="2" borderId="15" xfId="0" applyNumberFormat="1" applyFill="1" applyBorder="1" applyAlignment="1">
      <alignment horizontal="center" vertical="center"/>
    </xf>
    <xf numFmtId="0" fontId="0" fillId="3" borderId="15" xfId="0" applyFill="1" applyBorder="1" applyProtection="1">
      <protection locked="0"/>
    </xf>
    <xf numFmtId="1" fontId="0" fillId="2" borderId="0" xfId="0" applyNumberFormat="1" applyFill="1" applyProtection="1">
      <protection hidden="1"/>
    </xf>
    <xf numFmtId="0" fontId="10" fillId="0" borderId="4" xfId="0" applyFont="1" applyBorder="1"/>
    <xf numFmtId="0" fontId="0" fillId="0" borderId="16" xfId="0" applyBorder="1" applyAlignment="1">
      <alignment horizontal="center"/>
    </xf>
    <xf numFmtId="164" fontId="0" fillId="2" borderId="7" xfId="0" applyNumberFormat="1" applyFill="1" applyBorder="1" applyAlignment="1">
      <alignment horizontal="center"/>
    </xf>
    <xf numFmtId="1" fontId="0" fillId="2" borderId="7" xfId="0" applyNumberFormat="1" applyFill="1" applyBorder="1" applyAlignment="1">
      <alignment horizontal="center"/>
    </xf>
    <xf numFmtId="0" fontId="0" fillId="3" borderId="14" xfId="0" applyFill="1" applyBorder="1" applyAlignment="1" applyProtection="1">
      <alignment horizontal="center"/>
      <protection locked="0"/>
    </xf>
    <xf numFmtId="0" fontId="11" fillId="0" borderId="0" xfId="2" applyAlignment="1">
      <alignment horizontal="center"/>
    </xf>
    <xf numFmtId="0" fontId="11" fillId="5" borderId="14" xfId="2" applyFill="1" applyBorder="1" applyAlignment="1">
      <alignment horizontal="center"/>
    </xf>
    <xf numFmtId="0" fontId="11" fillId="0" borderId="0" xfId="2"/>
    <xf numFmtId="0" fontId="11" fillId="0" borderId="17" xfId="2" applyBorder="1" applyAlignment="1">
      <alignment horizontal="center"/>
    </xf>
    <xf numFmtId="2" fontId="11" fillId="5" borderId="20" xfId="2" applyNumberFormat="1" applyFill="1" applyBorder="1" applyAlignment="1">
      <alignment horizontal="center"/>
    </xf>
    <xf numFmtId="0" fontId="14" fillId="7" borderId="0" xfId="2" applyFont="1" applyFill="1" applyAlignment="1">
      <alignment horizontal="center"/>
    </xf>
    <xf numFmtId="0" fontId="13" fillId="0" borderId="21" xfId="2" applyFont="1" applyBorder="1" applyAlignment="1">
      <alignment horizontal="center"/>
    </xf>
    <xf numFmtId="0" fontId="12" fillId="0" borderId="22" xfId="2" applyFont="1" applyBorder="1" applyAlignment="1">
      <alignment horizontal="center"/>
    </xf>
    <xf numFmtId="0" fontId="12" fillId="0" borderId="23" xfId="2" applyFont="1" applyBorder="1" applyAlignment="1">
      <alignment horizontal="center"/>
    </xf>
    <xf numFmtId="0" fontId="11" fillId="0" borderId="24" xfId="2" applyBorder="1" applyAlignment="1">
      <alignment horizontal="center"/>
    </xf>
    <xf numFmtId="2" fontId="11" fillId="5" borderId="14" xfId="2" applyNumberFormat="1" applyFill="1" applyBorder="1" applyAlignment="1">
      <alignment horizontal="center"/>
    </xf>
    <xf numFmtId="0" fontId="11" fillId="8" borderId="14" xfId="2" applyFill="1" applyBorder="1" applyAlignment="1">
      <alignment horizontal="center"/>
    </xf>
    <xf numFmtId="12" fontId="12" fillId="0" borderId="27" xfId="2" applyNumberFormat="1" applyFont="1" applyBorder="1"/>
    <xf numFmtId="0" fontId="11" fillId="5" borderId="15" xfId="2" applyFill="1" applyBorder="1" applyAlignment="1">
      <alignment horizontal="center"/>
    </xf>
    <xf numFmtId="0" fontId="11" fillId="5" borderId="28" xfId="2" applyFill="1" applyBorder="1" applyAlignment="1">
      <alignment horizontal="center"/>
    </xf>
    <xf numFmtId="0" fontId="11" fillId="5" borderId="20" xfId="2" applyFill="1" applyBorder="1" applyAlignment="1">
      <alignment horizontal="center"/>
    </xf>
    <xf numFmtId="0" fontId="11" fillId="8" borderId="32" xfId="2" applyFill="1" applyBorder="1" applyAlignment="1">
      <alignment horizontal="center"/>
    </xf>
    <xf numFmtId="2" fontId="12" fillId="0" borderId="27" xfId="2" applyNumberFormat="1" applyFont="1" applyBorder="1"/>
    <xf numFmtId="0" fontId="15" fillId="0" borderId="6" xfId="2" applyFont="1" applyBorder="1" applyAlignment="1">
      <alignment horizontal="left"/>
    </xf>
    <xf numFmtId="0" fontId="11" fillId="7" borderId="7" xfId="2" applyFill="1" applyBorder="1" applyAlignment="1">
      <alignment horizontal="center"/>
    </xf>
    <xf numFmtId="0" fontId="16" fillId="7" borderId="7" xfId="2" applyFont="1" applyFill="1" applyBorder="1" applyAlignment="1">
      <alignment horizontal="center"/>
    </xf>
    <xf numFmtId="0" fontId="16" fillId="7" borderId="0" xfId="2" applyFont="1" applyFill="1" applyAlignment="1">
      <alignment horizontal="center"/>
    </xf>
    <xf numFmtId="13" fontId="12" fillId="0" borderId="27" xfId="2" applyNumberFormat="1" applyFont="1" applyBorder="1"/>
    <xf numFmtId="0" fontId="11" fillId="0" borderId="21" xfId="2" applyBorder="1" applyAlignment="1">
      <alignment horizontal="center"/>
    </xf>
    <xf numFmtId="0" fontId="11" fillId="6" borderId="12" xfId="2" applyFill="1" applyBorder="1" applyAlignment="1">
      <alignment horizontal="center"/>
    </xf>
    <xf numFmtId="0" fontId="11" fillId="6" borderId="33" xfId="2" applyFill="1" applyBorder="1" applyAlignment="1">
      <alignment horizontal="center"/>
    </xf>
    <xf numFmtId="0" fontId="11" fillId="6" borderId="20" xfId="2" applyFill="1" applyBorder="1" applyAlignment="1">
      <alignment horizontal="center"/>
    </xf>
    <xf numFmtId="12" fontId="12" fillId="0" borderId="27" xfId="2" applyNumberFormat="1" applyFont="1" applyBorder="1" applyAlignment="1">
      <alignment horizontal="center"/>
    </xf>
    <xf numFmtId="0" fontId="11" fillId="7" borderId="34" xfId="2" applyFill="1" applyBorder="1" applyAlignment="1">
      <alignment horizontal="center"/>
    </xf>
    <xf numFmtId="0" fontId="12" fillId="0" borderId="27" xfId="2" applyFont="1" applyBorder="1" applyAlignment="1">
      <alignment horizontal="center"/>
    </xf>
    <xf numFmtId="12" fontId="12" fillId="0" borderId="29" xfId="2" applyNumberFormat="1" applyFont="1" applyBorder="1"/>
    <xf numFmtId="0" fontId="11" fillId="5" borderId="30" xfId="2" applyFill="1" applyBorder="1" applyAlignment="1">
      <alignment horizontal="center"/>
    </xf>
    <xf numFmtId="0" fontId="11" fillId="5" borderId="31" xfId="2" applyFill="1" applyBorder="1" applyAlignment="1">
      <alignment horizontal="center"/>
    </xf>
    <xf numFmtId="12" fontId="12" fillId="0" borderId="27" xfId="2" applyNumberFormat="1" applyFont="1" applyBorder="1" applyAlignment="1">
      <alignment horizontal="center" wrapText="1"/>
    </xf>
    <xf numFmtId="165" fontId="11" fillId="8" borderId="11" xfId="2" applyNumberFormat="1" applyFill="1" applyBorder="1"/>
    <xf numFmtId="0" fontId="11" fillId="0" borderId="35" xfId="2" applyBorder="1" applyAlignment="1">
      <alignment horizontal="center"/>
    </xf>
    <xf numFmtId="0" fontId="12" fillId="0" borderId="29" xfId="2" applyFont="1" applyBorder="1" applyAlignment="1">
      <alignment horizontal="center"/>
    </xf>
    <xf numFmtId="0" fontId="11" fillId="6" borderId="24" xfId="2" applyFill="1" applyBorder="1" applyAlignment="1">
      <alignment horizontal="center"/>
    </xf>
    <xf numFmtId="0" fontId="11" fillId="5" borderId="38" xfId="2" applyFill="1" applyBorder="1" applyAlignment="1">
      <alignment horizontal="center"/>
    </xf>
    <xf numFmtId="0" fontId="11" fillId="7" borderId="0" xfId="2" applyFill="1" applyAlignment="1">
      <alignment horizontal="center"/>
    </xf>
    <xf numFmtId="0" fontId="12" fillId="0" borderId="21" xfId="2" applyFont="1" applyBorder="1" applyAlignment="1">
      <alignment horizontal="center"/>
    </xf>
    <xf numFmtId="2" fontId="11" fillId="5" borderId="39" xfId="2" applyNumberFormat="1" applyFill="1" applyBorder="1" applyAlignment="1">
      <alignment horizontal="center"/>
    </xf>
    <xf numFmtId="0" fontId="11" fillId="0" borderId="40" xfId="2" applyBorder="1" applyAlignment="1">
      <alignment horizontal="center"/>
    </xf>
    <xf numFmtId="166" fontId="11" fillId="8" borderId="41" xfId="2" applyNumberFormat="1" applyFill="1" applyBorder="1" applyAlignment="1">
      <alignment horizontal="center"/>
    </xf>
    <xf numFmtId="166" fontId="11" fillId="7" borderId="5" xfId="2" applyNumberFormat="1" applyFill="1" applyBorder="1" applyAlignment="1">
      <alignment horizontal="center"/>
    </xf>
    <xf numFmtId="0" fontId="12" fillId="0" borderId="14" xfId="2" applyFont="1" applyBorder="1" applyAlignment="1">
      <alignment horizontal="center"/>
    </xf>
    <xf numFmtId="0" fontId="13" fillId="0" borderId="17" xfId="2" applyFont="1" applyBorder="1" applyAlignment="1">
      <alignment horizontal="center"/>
    </xf>
    <xf numFmtId="0" fontId="12" fillId="0" borderId="18" xfId="2" applyFont="1" applyBorder="1" applyAlignment="1">
      <alignment horizontal="center"/>
    </xf>
    <xf numFmtId="0" fontId="12" fillId="0" borderId="42" xfId="2" applyFont="1" applyBorder="1" applyAlignment="1">
      <alignment horizontal="center"/>
    </xf>
    <xf numFmtId="0" fontId="13" fillId="9" borderId="0" xfId="2" applyFont="1" applyFill="1" applyAlignment="1">
      <alignment horizontal="center"/>
    </xf>
    <xf numFmtId="2" fontId="12" fillId="10" borderId="0" xfId="2" applyNumberFormat="1" applyFont="1" applyFill="1" applyAlignment="1">
      <alignment horizontal="center"/>
    </xf>
    <xf numFmtId="0" fontId="11" fillId="0" borderId="27" xfId="2" applyBorder="1" applyAlignment="1">
      <alignment horizontal="center"/>
    </xf>
    <xf numFmtId="0" fontId="11" fillId="5" borderId="43" xfId="2" applyFill="1" applyBorder="1" applyAlignment="1">
      <alignment horizontal="center"/>
    </xf>
    <xf numFmtId="166" fontId="11" fillId="8" borderId="28" xfId="2" applyNumberFormat="1" applyFill="1" applyBorder="1" applyAlignment="1">
      <alignment horizontal="center"/>
    </xf>
    <xf numFmtId="12" fontId="12" fillId="0" borderId="21" xfId="2" applyNumberFormat="1" applyFont="1" applyBorder="1" applyAlignment="1">
      <alignment horizontal="center"/>
    </xf>
    <xf numFmtId="0" fontId="11" fillId="5" borderId="22" xfId="2" applyFill="1" applyBorder="1" applyAlignment="1">
      <alignment horizontal="center"/>
    </xf>
    <xf numFmtId="0" fontId="11" fillId="5" borderId="23" xfId="2" applyFill="1" applyBorder="1" applyAlignment="1">
      <alignment horizontal="center"/>
    </xf>
    <xf numFmtId="2" fontId="11" fillId="10" borderId="0" xfId="2" applyNumberFormat="1" applyFill="1" applyAlignment="1">
      <alignment horizontal="right"/>
    </xf>
    <xf numFmtId="2" fontId="11" fillId="10" borderId="0" xfId="2" applyNumberFormat="1" applyFill="1" applyAlignment="1">
      <alignment horizontal="left"/>
    </xf>
    <xf numFmtId="1" fontId="19" fillId="8" borderId="28" xfId="2" applyNumberFormat="1" applyFont="1" applyFill="1" applyBorder="1" applyAlignment="1">
      <alignment horizontal="center"/>
    </xf>
    <xf numFmtId="166" fontId="11" fillId="7" borderId="0" xfId="2" applyNumberFormat="1" applyFill="1" applyAlignment="1">
      <alignment horizontal="center"/>
    </xf>
    <xf numFmtId="165" fontId="11" fillId="0" borderId="0" xfId="2" applyNumberFormat="1"/>
    <xf numFmtId="0" fontId="11" fillId="10" borderId="0" xfId="2" applyFill="1" applyAlignment="1">
      <alignment horizontal="center"/>
    </xf>
    <xf numFmtId="0" fontId="11" fillId="0" borderId="29" xfId="2" applyBorder="1" applyAlignment="1">
      <alignment horizontal="center"/>
    </xf>
    <xf numFmtId="2" fontId="11" fillId="8" borderId="31" xfId="2" applyNumberFormat="1" applyFill="1" applyBorder="1" applyAlignment="1">
      <alignment horizontal="center"/>
    </xf>
    <xf numFmtId="0" fontId="11" fillId="0" borderId="10" xfId="2" applyBorder="1"/>
    <xf numFmtId="0" fontId="20" fillId="0" borderId="0" xfId="2" applyFont="1"/>
    <xf numFmtId="0" fontId="11" fillId="0" borderId="6" xfId="2" applyBorder="1" applyAlignment="1">
      <alignment horizontal="center"/>
    </xf>
    <xf numFmtId="2" fontId="11" fillId="8" borderId="14" xfId="2" applyNumberFormat="1" applyFill="1" applyBorder="1" applyAlignment="1">
      <alignment horizontal="center"/>
    </xf>
    <xf numFmtId="0" fontId="11" fillId="10" borderId="0" xfId="2" applyFill="1" applyAlignment="1">
      <alignment horizontal="right"/>
    </xf>
    <xf numFmtId="2" fontId="11" fillId="10" borderId="0" xfId="2" applyNumberFormat="1" applyFill="1" applyAlignment="1">
      <alignment horizontal="center"/>
    </xf>
    <xf numFmtId="166" fontId="11" fillId="8" borderId="31" xfId="2" applyNumberFormat="1" applyFill="1" applyBorder="1" applyAlignment="1">
      <alignment horizontal="center"/>
    </xf>
    <xf numFmtId="166" fontId="11" fillId="7" borderId="6" xfId="2" applyNumberFormat="1" applyFill="1" applyBorder="1" applyAlignment="1">
      <alignment horizontal="center"/>
    </xf>
    <xf numFmtId="0" fontId="21" fillId="7" borderId="0" xfId="2" applyFont="1" applyFill="1" applyAlignment="1">
      <alignment horizontal="center"/>
    </xf>
    <xf numFmtId="0" fontId="22" fillId="11" borderId="25" xfId="2" applyFont="1" applyFill="1" applyBorder="1" applyAlignment="1">
      <alignment horizontal="center" wrapText="1"/>
    </xf>
    <xf numFmtId="0" fontId="23" fillId="11" borderId="25" xfId="2" applyFont="1" applyFill="1" applyBorder="1" applyAlignment="1">
      <alignment horizontal="center" wrapText="1"/>
    </xf>
    <xf numFmtId="0" fontId="21" fillId="11" borderId="26" xfId="2" applyFont="1" applyFill="1" applyBorder="1" applyAlignment="1">
      <alignment horizontal="center" wrapText="1"/>
    </xf>
    <xf numFmtId="0" fontId="21" fillId="11" borderId="25" xfId="2" quotePrefix="1" applyFont="1" applyFill="1" applyBorder="1" applyAlignment="1">
      <alignment horizontal="center" wrapText="1"/>
    </xf>
    <xf numFmtId="0" fontId="21" fillId="11" borderId="25" xfId="2" applyFont="1" applyFill="1" applyBorder="1" applyAlignment="1">
      <alignment horizontal="center" wrapText="1"/>
    </xf>
    <xf numFmtId="0" fontId="21" fillId="11" borderId="18" xfId="2" applyFont="1" applyFill="1" applyBorder="1" applyAlignment="1">
      <alignment horizontal="center" wrapText="1"/>
    </xf>
    <xf numFmtId="0" fontId="21" fillId="11" borderId="9" xfId="2" applyFont="1" applyFill="1" applyBorder="1" applyAlignment="1">
      <alignment horizontal="center" wrapText="1"/>
    </xf>
    <xf numFmtId="0" fontId="21" fillId="12" borderId="36" xfId="2" applyFont="1" applyFill="1" applyBorder="1" applyAlignment="1">
      <alignment horizontal="center" wrapText="1"/>
    </xf>
    <xf numFmtId="0" fontId="21" fillId="11" borderId="38" xfId="2" applyFont="1" applyFill="1" applyBorder="1" applyAlignment="1">
      <alignment horizontal="center" wrapText="1"/>
    </xf>
    <xf numFmtId="0" fontId="21" fillId="0" borderId="0" xfId="2" applyFont="1" applyAlignment="1">
      <alignment horizontal="center" wrapText="1"/>
    </xf>
    <xf numFmtId="0" fontId="11" fillId="0" borderId="14" xfId="2" applyBorder="1" applyAlignment="1">
      <alignment horizontal="center"/>
    </xf>
    <xf numFmtId="0" fontId="12" fillId="13" borderId="14" xfId="2" applyFont="1" applyFill="1" applyBorder="1" applyAlignment="1">
      <alignment horizontal="center"/>
    </xf>
    <xf numFmtId="0" fontId="24" fillId="0" borderId="44" xfId="2" applyFont="1" applyBorder="1" applyAlignment="1">
      <alignment horizontal="center"/>
    </xf>
    <xf numFmtId="2" fontId="11" fillId="0" borderId="39" xfId="2" applyNumberFormat="1" applyBorder="1" applyAlignment="1">
      <alignment horizontal="center"/>
    </xf>
    <xf numFmtId="0" fontId="11" fillId="0" borderId="13" xfId="2" applyBorder="1" applyAlignment="1">
      <alignment horizontal="center"/>
    </xf>
    <xf numFmtId="2" fontId="11" fillId="0" borderId="22" xfId="2" applyNumberFormat="1" applyBorder="1" applyAlignment="1">
      <alignment horizontal="center"/>
    </xf>
    <xf numFmtId="2" fontId="12" fillId="6" borderId="22" xfId="2" applyNumberFormat="1" applyFont="1" applyFill="1" applyBorder="1" applyAlignment="1" applyProtection="1">
      <alignment horizontal="center"/>
      <protection locked="0" hidden="1"/>
    </xf>
    <xf numFmtId="1" fontId="11" fillId="0" borderId="22" xfId="2" applyNumberFormat="1" applyBorder="1" applyAlignment="1">
      <alignment horizontal="center"/>
    </xf>
    <xf numFmtId="2" fontId="11" fillId="8" borderId="45" xfId="2" applyNumberFormat="1" applyFill="1" applyBorder="1" applyAlignment="1">
      <alignment horizontal="center"/>
    </xf>
    <xf numFmtId="2" fontId="11" fillId="14" borderId="12" xfId="2" applyNumberFormat="1" applyFill="1" applyBorder="1"/>
    <xf numFmtId="0" fontId="11" fillId="5" borderId="46" xfId="2" applyFill="1" applyBorder="1" applyAlignment="1">
      <alignment horizontal="center"/>
    </xf>
    <xf numFmtId="0" fontId="12" fillId="13" borderId="21" xfId="2" applyFont="1" applyFill="1" applyBorder="1" applyAlignment="1">
      <alignment horizontal="center"/>
    </xf>
    <xf numFmtId="0" fontId="24" fillId="0" borderId="22" xfId="2" applyFont="1" applyBorder="1" applyAlignment="1">
      <alignment horizontal="center"/>
    </xf>
    <xf numFmtId="2" fontId="11" fillId="0" borderId="43" xfId="2" applyNumberFormat="1" applyBorder="1" applyAlignment="1">
      <alignment horizontal="center"/>
    </xf>
    <xf numFmtId="2" fontId="11" fillId="0" borderId="15" xfId="2" applyNumberFormat="1" applyBorder="1" applyAlignment="1">
      <alignment horizontal="center"/>
    </xf>
    <xf numFmtId="1" fontId="11" fillId="0" borderId="15" xfId="2" applyNumberFormat="1" applyBorder="1" applyAlignment="1">
      <alignment horizontal="center"/>
    </xf>
    <xf numFmtId="2" fontId="11" fillId="14" borderId="15" xfId="2" applyNumberFormat="1" applyFill="1" applyBorder="1"/>
    <xf numFmtId="0" fontId="11" fillId="5" borderId="34" xfId="2" applyFill="1" applyBorder="1" applyAlignment="1">
      <alignment horizontal="center"/>
    </xf>
    <xf numFmtId="2" fontId="11" fillId="11" borderId="15" xfId="2" applyNumberFormat="1" applyFill="1" applyBorder="1" applyAlignment="1">
      <alignment horizontal="center"/>
    </xf>
    <xf numFmtId="12" fontId="11" fillId="0" borderId="27" xfId="2" applyNumberFormat="1" applyBorder="1" applyAlignment="1">
      <alignment horizontal="center"/>
    </xf>
    <xf numFmtId="0" fontId="11" fillId="0" borderId="9" xfId="2" applyBorder="1"/>
    <xf numFmtId="0" fontId="11" fillId="0" borderId="11" xfId="2" applyBorder="1"/>
    <xf numFmtId="0" fontId="11" fillId="6" borderId="1" xfId="2" applyFill="1" applyBorder="1"/>
    <xf numFmtId="0" fontId="11" fillId="15" borderId="20" xfId="2" applyFill="1" applyBorder="1"/>
    <xf numFmtId="0" fontId="11" fillId="6" borderId="3" xfId="2" applyFill="1" applyBorder="1"/>
    <xf numFmtId="0" fontId="11" fillId="6" borderId="4" xfId="2" applyFill="1" applyBorder="1"/>
    <xf numFmtId="0" fontId="11" fillId="15" borderId="47" xfId="2" applyFill="1" applyBorder="1"/>
    <xf numFmtId="0" fontId="11" fillId="6" borderId="5" xfId="2" applyFill="1" applyBorder="1"/>
    <xf numFmtId="0" fontId="11" fillId="6" borderId="0" xfId="2" applyFill="1"/>
    <xf numFmtId="0" fontId="11" fillId="6" borderId="6" xfId="2" applyFill="1" applyBorder="1"/>
    <xf numFmtId="0" fontId="11" fillId="6" borderId="7" xfId="2" applyFill="1" applyBorder="1"/>
    <xf numFmtId="0" fontId="11" fillId="6" borderId="8" xfId="2" applyFill="1" applyBorder="1"/>
    <xf numFmtId="0" fontId="4" fillId="0" borderId="0" xfId="0" applyFont="1" applyAlignment="1">
      <alignment horizontal="center"/>
    </xf>
    <xf numFmtId="12" fontId="0" fillId="0" borderId="0" xfId="0" applyNumberFormat="1" applyAlignment="1">
      <alignment horizontal="center"/>
    </xf>
    <xf numFmtId="0" fontId="0" fillId="0" borderId="0" xfId="0" applyAlignment="1">
      <alignment horizontal="left"/>
    </xf>
    <xf numFmtId="2" fontId="0" fillId="3" borderId="15" xfId="0" applyNumberFormat="1" applyFill="1" applyBorder="1" applyProtection="1">
      <protection locked="0"/>
    </xf>
    <xf numFmtId="2" fontId="0" fillId="3" borderId="0" xfId="0" applyNumberFormat="1" applyFill="1" applyProtection="1">
      <protection locked="0"/>
    </xf>
    <xf numFmtId="0" fontId="0" fillId="3" borderId="0" xfId="0" applyFill="1" applyAlignment="1">
      <alignment horizontal="center"/>
    </xf>
    <xf numFmtId="0" fontId="0" fillId="3" borderId="5" xfId="0" applyFill="1" applyBorder="1" applyAlignment="1" applyProtection="1">
      <alignment horizontal="center"/>
      <protection locked="0"/>
    </xf>
    <xf numFmtId="0" fontId="0" fillId="0" borderId="16" xfId="0" applyBorder="1"/>
    <xf numFmtId="0" fontId="0" fillId="0" borderId="0" xfId="0" applyAlignment="1">
      <alignment horizontal="left" vertical="top"/>
    </xf>
    <xf numFmtId="164" fontId="0" fillId="2" borderId="6" xfId="0" applyNumberFormat="1" applyFill="1" applyBorder="1" applyAlignment="1">
      <alignment horizontal="center"/>
    </xf>
    <xf numFmtId="1" fontId="0" fillId="2" borderId="0" xfId="0" applyNumberFormat="1" applyFill="1" applyAlignment="1">
      <alignment horizontal="center"/>
    </xf>
    <xf numFmtId="0" fontId="10" fillId="0" borderId="0" xfId="0" applyFont="1" applyAlignment="1" applyProtection="1">
      <alignment shrinkToFit="1"/>
      <protection locked="0"/>
    </xf>
    <xf numFmtId="0" fontId="25" fillId="0" borderId="0" xfId="0" applyFont="1" applyAlignment="1" applyProtection="1">
      <alignment shrinkToFit="1"/>
      <protection locked="0"/>
    </xf>
    <xf numFmtId="0" fontId="9" fillId="0" borderId="0" xfId="0" applyFont="1" applyAlignment="1" applyProtection="1">
      <alignment shrinkToFit="1"/>
      <protection locked="0"/>
    </xf>
    <xf numFmtId="0" fontId="9" fillId="0" borderId="1" xfId="0" applyFont="1" applyBorder="1"/>
    <xf numFmtId="0" fontId="0" fillId="3" borderId="3" xfId="0" applyFill="1" applyBorder="1" applyProtection="1">
      <protection locked="0"/>
    </xf>
    <xf numFmtId="1" fontId="0" fillId="2" borderId="15" xfId="0" applyNumberFormat="1" applyFill="1" applyBorder="1"/>
    <xf numFmtId="0" fontId="0" fillId="0" borderId="15" xfId="0" applyBorder="1" applyAlignment="1" applyProtection="1">
      <alignment horizontal="center"/>
      <protection hidden="1"/>
    </xf>
    <xf numFmtId="1" fontId="0" fillId="0" borderId="15" xfId="0" applyNumberFormat="1" applyBorder="1" applyProtection="1">
      <protection hidden="1"/>
    </xf>
    <xf numFmtId="1" fontId="0" fillId="0" borderId="15" xfId="0" applyNumberFormat="1" applyBorder="1" applyProtection="1">
      <protection locked="0"/>
    </xf>
    <xf numFmtId="2" fontId="0" fillId="2" borderId="0" xfId="0" applyNumberFormat="1" applyFill="1" applyAlignment="1">
      <alignment horizontal="center" vertical="center"/>
    </xf>
    <xf numFmtId="0" fontId="12" fillId="13" borderId="21" xfId="2" applyFont="1" applyFill="1" applyBorder="1" applyAlignment="1" applyProtection="1">
      <alignment horizontal="center"/>
      <protection locked="0"/>
    </xf>
    <xf numFmtId="0" fontId="4" fillId="0" borderId="0" xfId="0" applyFont="1"/>
    <xf numFmtId="0" fontId="0" fillId="16" borderId="5" xfId="0" applyFill="1" applyBorder="1" applyAlignment="1" applyProtection="1">
      <alignment horizontal="center"/>
      <protection locked="0"/>
    </xf>
    <xf numFmtId="0" fontId="0" fillId="16" borderId="5" xfId="0" applyFill="1" applyBorder="1" applyProtection="1">
      <protection locked="0"/>
    </xf>
    <xf numFmtId="0" fontId="5" fillId="0" borderId="0" xfId="0" applyFont="1" applyAlignment="1">
      <alignment horizontal="center" vertical="center"/>
    </xf>
    <xf numFmtId="0" fontId="4" fillId="0" borderId="0" xfId="0" applyFont="1" applyAlignment="1">
      <alignment horizontal="center" vertical="center"/>
    </xf>
    <xf numFmtId="0" fontId="2" fillId="2" borderId="5" xfId="0" applyFont="1" applyFill="1" applyBorder="1" applyAlignment="1">
      <alignment horizontal="center" vertical="center"/>
    </xf>
    <xf numFmtId="2" fontId="0" fillId="2" borderId="5" xfId="0" applyNumberFormat="1" applyFill="1" applyBorder="1" applyAlignment="1">
      <alignment horizontal="center"/>
    </xf>
    <xf numFmtId="2" fontId="5" fillId="2" borderId="5" xfId="0" applyNumberFormat="1" applyFont="1" applyFill="1" applyBorder="1" applyAlignment="1">
      <alignment horizontal="center"/>
    </xf>
    <xf numFmtId="0" fontId="5" fillId="2" borderId="5" xfId="0" applyFont="1" applyFill="1" applyBorder="1" applyAlignment="1">
      <alignment horizontal="center" vertical="center"/>
    </xf>
    <xf numFmtId="2" fontId="0" fillId="2" borderId="0" xfId="0" applyNumberFormat="1" applyFill="1" applyAlignment="1" applyProtection="1">
      <alignment horizontal="center"/>
      <protection hidden="1"/>
    </xf>
    <xf numFmtId="0" fontId="12" fillId="2" borderId="15" xfId="2" applyFont="1" applyFill="1" applyBorder="1" applyAlignment="1">
      <alignment horizontal="center" vertical="center"/>
    </xf>
    <xf numFmtId="0" fontId="12" fillId="2" borderId="0" xfId="2" applyFont="1" applyFill="1" applyAlignment="1">
      <alignment horizontal="center" vertical="center"/>
    </xf>
    <xf numFmtId="12" fontId="12" fillId="0" borderId="34" xfId="2" applyNumberFormat="1" applyFont="1" applyBorder="1" applyAlignment="1">
      <alignment horizontal="center"/>
    </xf>
    <xf numFmtId="0" fontId="21" fillId="11" borderId="37" xfId="2" applyFont="1" applyFill="1" applyBorder="1" applyAlignment="1">
      <alignment horizontal="center" wrapText="1"/>
    </xf>
    <xf numFmtId="0" fontId="11" fillId="0" borderId="15" xfId="2" applyBorder="1" applyAlignment="1">
      <alignment horizontal="center" shrinkToFit="1"/>
    </xf>
    <xf numFmtId="0" fontId="11" fillId="0" borderId="15" xfId="2" applyBorder="1" applyAlignment="1">
      <alignment shrinkToFit="1"/>
    </xf>
    <xf numFmtId="0" fontId="28" fillId="9" borderId="0" xfId="2" applyFont="1" applyFill="1" applyAlignment="1">
      <alignment horizontal="center"/>
    </xf>
    <xf numFmtId="1" fontId="0" fillId="2" borderId="15" xfId="0" applyNumberFormat="1" applyFill="1" applyBorder="1" applyAlignment="1" applyProtection="1">
      <alignment horizontal="center" vertical="center"/>
      <protection locked="0"/>
    </xf>
    <xf numFmtId="4" fontId="5" fillId="2" borderId="0" xfId="0" applyNumberFormat="1" applyFont="1" applyFill="1"/>
    <xf numFmtId="167" fontId="0" fillId="2" borderId="6" xfId="0" applyNumberFormat="1" applyFill="1" applyBorder="1" applyAlignment="1">
      <alignment horizontal="center"/>
    </xf>
    <xf numFmtId="4" fontId="0" fillId="3" borderId="0" xfId="0" applyNumberFormat="1" applyFill="1" applyProtection="1">
      <protection locked="0"/>
    </xf>
    <xf numFmtId="167" fontId="0" fillId="2" borderId="0" xfId="0" applyNumberFormat="1" applyFill="1" applyAlignment="1">
      <alignment shrinkToFit="1"/>
    </xf>
    <xf numFmtId="4" fontId="0" fillId="2" borderId="0" xfId="0" applyNumberFormat="1" applyFill="1"/>
    <xf numFmtId="4" fontId="0" fillId="0" borderId="0" xfId="0" applyNumberFormat="1"/>
    <xf numFmtId="0" fontId="2" fillId="0" borderId="0" xfId="0" applyFont="1" applyProtection="1">
      <protection hidden="1"/>
    </xf>
    <xf numFmtId="0" fontId="0" fillId="0" borderId="1"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8" xfId="0" applyBorder="1" applyProtection="1">
      <protection hidden="1"/>
    </xf>
    <xf numFmtId="0" fontId="4" fillId="0" borderId="1" xfId="0" applyFont="1" applyBorder="1" applyAlignment="1">
      <alignment horizontal="center" vertical="center"/>
    </xf>
    <xf numFmtId="0" fontId="0" fillId="3" borderId="0" xfId="0" applyFill="1" applyAlignment="1" applyProtection="1">
      <alignment horizontal="center"/>
      <protection locked="0"/>
    </xf>
    <xf numFmtId="4" fontId="0" fillId="3" borderId="15" xfId="0" applyNumberFormat="1" applyFill="1" applyBorder="1" applyProtection="1">
      <protection locked="0"/>
    </xf>
    <xf numFmtId="0" fontId="27" fillId="0" borderId="0" xfId="2" applyFont="1"/>
    <xf numFmtId="0" fontId="29" fillId="0" borderId="0" xfId="0" applyFont="1"/>
    <xf numFmtId="43" fontId="7" fillId="2" borderId="7" xfId="1" applyFont="1" applyFill="1" applyBorder="1" applyAlignment="1">
      <alignment shrinkToFit="1"/>
    </xf>
    <xf numFmtId="43" fontId="7" fillId="2" borderId="10" xfId="1" applyFont="1" applyFill="1" applyBorder="1" applyAlignment="1">
      <alignment shrinkToFit="1"/>
    </xf>
    <xf numFmtId="1" fontId="7" fillId="2" borderId="10" xfId="0" applyNumberFormat="1" applyFont="1" applyFill="1" applyBorder="1" applyAlignment="1">
      <alignment horizontal="center" shrinkToFit="1"/>
    </xf>
    <xf numFmtId="1" fontId="7" fillId="2" borderId="7" xfId="0" applyNumberFormat="1" applyFont="1" applyFill="1" applyBorder="1" applyAlignment="1">
      <alignment horizontal="center" shrinkToFit="1"/>
    </xf>
    <xf numFmtId="0" fontId="0" fillId="0" borderId="0" xfId="0" applyAlignment="1" applyProtection="1">
      <alignment horizontal="center"/>
      <protection hidden="1"/>
    </xf>
    <xf numFmtId="0" fontId="30" fillId="0" borderId="0" xfId="0" applyFont="1" applyProtection="1">
      <protection hidden="1"/>
    </xf>
    <xf numFmtId="0" fontId="7" fillId="3" borderId="0" xfId="0" applyFont="1" applyFill="1" applyAlignment="1" applyProtection="1">
      <alignment horizontal="center" vertical="center"/>
      <protection locked="0"/>
    </xf>
    <xf numFmtId="0" fontId="31" fillId="0" borderId="0" xfId="0" applyFont="1" applyProtection="1">
      <protection hidden="1"/>
    </xf>
    <xf numFmtId="4" fontId="0" fillId="2" borderId="0" xfId="0" applyNumberFormat="1" applyFill="1" applyProtection="1">
      <protection hidden="1"/>
    </xf>
    <xf numFmtId="0" fontId="5" fillId="0" borderId="0" xfId="0" applyFont="1"/>
    <xf numFmtId="0" fontId="0" fillId="0" borderId="4" xfId="0" applyBorder="1" applyAlignment="1">
      <alignment horizontal="center"/>
    </xf>
    <xf numFmtId="1" fontId="0" fillId="3" borderId="52" xfId="0" applyNumberFormat="1" applyFill="1" applyBorder="1" applyAlignment="1" applyProtection="1">
      <alignment horizontal="center" vertical="center"/>
      <protection locked="0"/>
    </xf>
    <xf numFmtId="0" fontId="0" fillId="0" borderId="0" xfId="0" applyAlignment="1">
      <alignment horizontal="center" vertical="center"/>
    </xf>
    <xf numFmtId="0" fontId="0" fillId="0" borderId="4" xfId="0" applyBorder="1" applyAlignment="1">
      <alignment horizontal="center" vertical="center"/>
    </xf>
    <xf numFmtId="0" fontId="29" fillId="0" borderId="0" xfId="0" applyFont="1" applyAlignment="1">
      <alignment horizontal="center" vertical="center"/>
    </xf>
    <xf numFmtId="1" fontId="0" fillId="2" borderId="0" xfId="0" applyNumberFormat="1" applyFill="1" applyAlignment="1">
      <alignment horizontal="center" vertical="center"/>
    </xf>
    <xf numFmtId="1" fontId="5" fillId="2" borderId="14" xfId="0" applyNumberFormat="1" applyFont="1" applyFill="1" applyBorder="1" applyAlignment="1">
      <alignment horizontal="center" vertical="center"/>
    </xf>
    <xf numFmtId="2" fontId="5" fillId="2" borderId="14" xfId="0" applyNumberFormat="1" applyFont="1" applyFill="1" applyBorder="1"/>
    <xf numFmtId="2" fontId="5" fillId="2" borderId="10" xfId="0" applyNumberFormat="1" applyFont="1" applyFill="1" applyBorder="1" applyAlignment="1">
      <alignment horizontal="center" vertical="center"/>
    </xf>
    <xf numFmtId="0" fontId="5" fillId="0" borderId="10" xfId="0" applyFont="1" applyBorder="1"/>
    <xf numFmtId="0" fontId="5" fillId="0" borderId="11" xfId="0" applyFont="1" applyBorder="1"/>
    <xf numFmtId="2" fontId="11" fillId="8" borderId="31" xfId="2" applyNumberFormat="1" applyFill="1" applyBorder="1" applyAlignment="1" applyProtection="1">
      <alignment horizontal="center"/>
      <protection locked="0"/>
    </xf>
    <xf numFmtId="0" fontId="0" fillId="4" borderId="0" xfId="0" applyFill="1"/>
    <xf numFmtId="0" fontId="3"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center" shrinkToFit="1"/>
    </xf>
    <xf numFmtId="0" fontId="0" fillId="4" borderId="0" xfId="0" applyFill="1" applyProtection="1">
      <protection locked="0"/>
    </xf>
    <xf numFmtId="164" fontId="0" fillId="4" borderId="0" xfId="0" applyNumberFormat="1" applyFill="1" applyProtection="1">
      <protection locked="0"/>
    </xf>
    <xf numFmtId="43" fontId="0" fillId="4" borderId="0" xfId="1" applyFont="1" applyFill="1" applyBorder="1"/>
    <xf numFmtId="0" fontId="0" fillId="4" borderId="0" xfId="0" applyFill="1" applyAlignment="1">
      <alignment shrinkToFit="1"/>
    </xf>
    <xf numFmtId="0" fontId="0" fillId="0" borderId="15" xfId="0" applyBorder="1" applyAlignment="1" applyProtection="1">
      <alignment horizontal="center"/>
      <protection locked="0"/>
    </xf>
    <xf numFmtId="0" fontId="35" fillId="13" borderId="21" xfId="2" applyFont="1" applyFill="1" applyBorder="1" applyAlignment="1">
      <alignment horizontal="center"/>
    </xf>
    <xf numFmtId="0" fontId="35" fillId="0" borderId="22" xfId="2" applyFont="1" applyBorder="1" applyAlignment="1">
      <alignment horizontal="center"/>
    </xf>
    <xf numFmtId="0" fontId="35" fillId="0" borderId="0" xfId="2" applyFont="1" applyAlignment="1">
      <alignment horizontal="center"/>
    </xf>
    <xf numFmtId="2" fontId="35" fillId="0" borderId="43" xfId="2" applyNumberFormat="1" applyFont="1" applyBorder="1" applyAlignment="1">
      <alignment horizontal="center"/>
    </xf>
    <xf numFmtId="0" fontId="35" fillId="0" borderId="13" xfId="2" applyFont="1" applyBorder="1" applyAlignment="1">
      <alignment horizontal="center"/>
    </xf>
    <xf numFmtId="0" fontId="35" fillId="0" borderId="0" xfId="2" applyFont="1"/>
    <xf numFmtId="0" fontId="35" fillId="6" borderId="4" xfId="2" applyFont="1" applyFill="1" applyBorder="1"/>
    <xf numFmtId="0" fontId="35" fillId="6" borderId="0" xfId="2" applyFont="1" applyFill="1"/>
    <xf numFmtId="0" fontId="35" fillId="6" borderId="5" xfId="2" applyFont="1" applyFill="1" applyBorder="1"/>
    <xf numFmtId="0" fontId="11" fillId="5" borderId="15" xfId="2" applyFill="1" applyBorder="1" applyAlignment="1" applyProtection="1">
      <alignment horizontal="center"/>
      <protection locked="0"/>
    </xf>
    <xf numFmtId="0" fontId="11" fillId="5" borderId="28" xfId="2" applyFill="1" applyBorder="1" applyAlignment="1" applyProtection="1">
      <alignment horizontal="center"/>
      <protection locked="0"/>
    </xf>
    <xf numFmtId="0" fontId="11" fillId="7" borderId="34" xfId="2" applyFill="1" applyBorder="1" applyAlignment="1" applyProtection="1">
      <alignment horizontal="center"/>
      <protection locked="0"/>
    </xf>
    <xf numFmtId="0" fontId="11" fillId="5" borderId="31" xfId="2" applyFill="1" applyBorder="1" applyAlignment="1" applyProtection="1">
      <alignment horizontal="center"/>
      <protection locked="0"/>
    </xf>
    <xf numFmtId="2" fontId="11" fillId="5" borderId="39" xfId="2" applyNumberFormat="1" applyFill="1" applyBorder="1" applyAlignment="1" applyProtection="1">
      <alignment horizontal="center"/>
      <protection locked="0"/>
    </xf>
    <xf numFmtId="0" fontId="11" fillId="5" borderId="43" xfId="2" applyFill="1" applyBorder="1" applyAlignment="1" applyProtection="1">
      <alignment horizontal="center"/>
      <protection locked="0"/>
    </xf>
    <xf numFmtId="1" fontId="19" fillId="8" borderId="28" xfId="2" applyNumberFormat="1" applyFont="1" applyFill="1" applyBorder="1" applyAlignment="1" applyProtection="1">
      <alignment horizontal="center"/>
      <protection locked="0"/>
    </xf>
    <xf numFmtId="0" fontId="11" fillId="5" borderId="14" xfId="2" applyFill="1" applyBorder="1" applyAlignment="1" applyProtection="1">
      <alignment horizontal="center"/>
      <protection locked="0"/>
    </xf>
    <xf numFmtId="0" fontId="11" fillId="8" borderId="14" xfId="2" applyFill="1" applyBorder="1" applyAlignment="1" applyProtection="1">
      <alignment horizontal="center"/>
      <protection locked="0"/>
    </xf>
    <xf numFmtId="0" fontId="11" fillId="0" borderId="0" xfId="2" applyAlignment="1" applyProtection="1">
      <alignment horizontal="center"/>
      <protection locked="0"/>
    </xf>
    <xf numFmtId="0" fontId="11" fillId="5" borderId="20" xfId="2" applyFill="1" applyBorder="1" applyAlignment="1" applyProtection="1">
      <alignment horizontal="center"/>
      <protection locked="0"/>
    </xf>
    <xf numFmtId="0" fontId="11" fillId="8" borderId="32" xfId="2" applyFill="1" applyBorder="1" applyAlignment="1" applyProtection="1">
      <alignment horizontal="center"/>
      <protection locked="0"/>
    </xf>
    <xf numFmtId="2" fontId="11" fillId="5" borderId="20" xfId="2" applyNumberFormat="1" applyFill="1" applyBorder="1" applyAlignment="1" applyProtection="1">
      <alignment horizontal="center"/>
      <protection locked="0"/>
    </xf>
    <xf numFmtId="2" fontId="11" fillId="5" borderId="14" xfId="2" applyNumberFormat="1" applyFill="1" applyBorder="1" applyAlignment="1" applyProtection="1">
      <alignment horizontal="center"/>
      <protection locked="0"/>
    </xf>
    <xf numFmtId="0" fontId="11" fillId="5" borderId="46" xfId="2" applyFill="1" applyBorder="1" applyAlignment="1" applyProtection="1">
      <alignment horizontal="center"/>
      <protection locked="0"/>
    </xf>
    <xf numFmtId="0" fontId="11" fillId="5" borderId="34" xfId="2" applyFill="1" applyBorder="1" applyAlignment="1" applyProtection="1">
      <alignment horizontal="center"/>
      <protection locked="0"/>
    </xf>
    <xf numFmtId="0" fontId="11" fillId="5" borderId="22" xfId="2" applyFill="1" applyBorder="1" applyAlignment="1" applyProtection="1">
      <alignment horizontal="center"/>
      <protection locked="0"/>
    </xf>
    <xf numFmtId="0" fontId="11" fillId="5" borderId="23" xfId="2" applyFill="1" applyBorder="1" applyAlignment="1" applyProtection="1">
      <alignment horizontal="center"/>
      <protection locked="0"/>
    </xf>
    <xf numFmtId="0" fontId="11" fillId="5" borderId="30" xfId="2" applyFill="1" applyBorder="1" applyAlignment="1" applyProtection="1">
      <alignment horizontal="center"/>
      <protection locked="0"/>
    </xf>
    <xf numFmtId="1" fontId="5" fillId="0" borderId="0" xfId="0" applyNumberFormat="1" applyFont="1" applyAlignment="1">
      <alignment horizontal="center" vertical="center"/>
    </xf>
    <xf numFmtId="2" fontId="12" fillId="0" borderId="15" xfId="2" applyNumberFormat="1" applyFont="1" applyBorder="1" applyAlignment="1">
      <alignment horizontal="center"/>
    </xf>
    <xf numFmtId="2" fontId="12" fillId="8" borderId="45" xfId="2" applyNumberFormat="1" applyFont="1" applyFill="1" applyBorder="1" applyAlignment="1">
      <alignment horizontal="center"/>
    </xf>
    <xf numFmtId="0" fontId="12" fillId="5" borderId="34" xfId="2" applyFont="1" applyFill="1" applyBorder="1" applyAlignment="1" applyProtection="1">
      <alignment horizontal="center"/>
      <protection locked="0"/>
    </xf>
    <xf numFmtId="43" fontId="11" fillId="0" borderId="22" xfId="1" applyFont="1" applyBorder="1" applyAlignment="1">
      <alignment horizontal="center"/>
    </xf>
    <xf numFmtId="43" fontId="12" fillId="6" borderId="22" xfId="1" applyFont="1" applyFill="1" applyBorder="1" applyAlignment="1" applyProtection="1">
      <alignment horizontal="center"/>
      <protection locked="0" hidden="1"/>
    </xf>
    <xf numFmtId="43" fontId="11" fillId="0" borderId="15" xfId="1" applyFont="1" applyBorder="1" applyAlignment="1">
      <alignment horizontal="center"/>
    </xf>
    <xf numFmtId="43" fontId="12" fillId="0" borderId="15" xfId="1" applyFont="1" applyBorder="1" applyAlignment="1">
      <alignment horizontal="center"/>
    </xf>
    <xf numFmtId="43" fontId="11" fillId="14" borderId="12" xfId="1" applyFont="1" applyFill="1" applyBorder="1"/>
    <xf numFmtId="43" fontId="11" fillId="14" borderId="15" xfId="1" applyFont="1" applyFill="1" applyBorder="1"/>
    <xf numFmtId="43" fontId="12" fillId="14" borderId="15" xfId="1" applyFont="1" applyFill="1" applyBorder="1"/>
    <xf numFmtId="0" fontId="5" fillId="0" borderId="14" xfId="0" applyFont="1" applyBorder="1"/>
    <xf numFmtId="2" fontId="3" fillId="4" borderId="0" xfId="0" applyNumberFormat="1" applyFont="1" applyFill="1" applyAlignment="1">
      <alignment horizontal="left"/>
    </xf>
    <xf numFmtId="0" fontId="3" fillId="4" borderId="0" xfId="0" applyFont="1" applyFill="1" applyAlignment="1">
      <alignment horizontal="left"/>
    </xf>
    <xf numFmtId="0" fontId="0" fillId="4" borderId="15" xfId="0" applyFill="1" applyBorder="1" applyAlignment="1" applyProtection="1">
      <alignment horizontal="center" shrinkToFit="1"/>
      <protection locked="0"/>
    </xf>
    <xf numFmtId="1" fontId="0" fillId="0" borderId="15" xfId="0" applyNumberFormat="1" applyBorder="1" applyAlignment="1" applyProtection="1">
      <alignment horizontal="center"/>
      <protection locked="0"/>
    </xf>
    <xf numFmtId="0" fontId="0" fillId="0" borderId="15" xfId="0" applyBorder="1" applyAlignment="1" applyProtection="1">
      <alignment horizontal="center"/>
      <protection locked="0"/>
    </xf>
    <xf numFmtId="0" fontId="4" fillId="0" borderId="1" xfId="0" applyFont="1" applyBorder="1" applyAlignment="1">
      <alignment horizontal="center"/>
    </xf>
    <xf numFmtId="0" fontId="4" fillId="0" borderId="2" xfId="0" applyFont="1" applyBorder="1" applyAlignment="1">
      <alignment horizontal="center"/>
    </xf>
    <xf numFmtId="0" fontId="34" fillId="0" borderId="0" xfId="0" applyFont="1" applyAlignment="1">
      <alignment horizontal="center" vertical="center"/>
    </xf>
    <xf numFmtId="0" fontId="26" fillId="0" borderId="2" xfId="0" applyFont="1" applyBorder="1" applyAlignment="1">
      <alignment horizontal="center"/>
    </xf>
    <xf numFmtId="0" fontId="26" fillId="0" borderId="3"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center"/>
    </xf>
    <xf numFmtId="0" fontId="0" fillId="0" borderId="43" xfId="0" applyBorder="1" applyAlignment="1">
      <alignment horizontal="center"/>
    </xf>
    <xf numFmtId="0" fontId="0" fillId="0" borderId="34" xfId="0"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33" xfId="0" applyBorder="1" applyAlignment="1">
      <alignment horizontal="right"/>
    </xf>
    <xf numFmtId="0" fontId="0" fillId="0" borderId="45" xfId="0" applyBorder="1" applyAlignment="1">
      <alignment horizontal="right"/>
    </xf>
    <xf numFmtId="14" fontId="0" fillId="0" borderId="45" xfId="0" applyNumberFormat="1" applyBorder="1" applyAlignment="1">
      <alignment horizontal="left" vertical="top"/>
    </xf>
    <xf numFmtId="0" fontId="0" fillId="0" borderId="46" xfId="0" applyBorder="1" applyAlignment="1">
      <alignment horizontal="left" vertical="top"/>
    </xf>
    <xf numFmtId="0" fontId="0" fillId="0" borderId="15" xfId="0"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0" fontId="7" fillId="0" borderId="0" xfId="0" applyFont="1" applyAlignment="1" applyProtection="1">
      <alignment horizontal="center"/>
      <protection locked="0"/>
    </xf>
    <xf numFmtId="0" fontId="7" fillId="0" borderId="16" xfId="0" applyFont="1" applyBorder="1" applyAlignment="1" applyProtection="1">
      <alignment horizontal="center"/>
      <protection locked="0"/>
    </xf>
    <xf numFmtId="0" fontId="0" fillId="4" borderId="0" xfId="0" applyFill="1" applyAlignment="1">
      <alignment horizontal="center"/>
    </xf>
    <xf numFmtId="0" fontId="0" fillId="0" borderId="9" xfId="0" applyBorder="1" applyAlignment="1" applyProtection="1">
      <alignment horizontal="center"/>
      <protection locked="0"/>
    </xf>
    <xf numFmtId="0" fontId="0" fillId="0" borderId="11" xfId="0" applyBorder="1" applyAlignment="1" applyProtection="1">
      <alignment horizontal="center"/>
      <protection locked="0"/>
    </xf>
    <xf numFmtId="2" fontId="0" fillId="4" borderId="0" xfId="0" applyNumberFormat="1" applyFill="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5" xfId="0" applyFont="1" applyBorder="1" applyAlignment="1">
      <alignment horizontal="center"/>
    </xf>
    <xf numFmtId="0" fontId="0" fillId="0" borderId="4" xfId="0" applyBorder="1" applyAlignment="1">
      <alignment horizontal="center"/>
    </xf>
    <xf numFmtId="0" fontId="0" fillId="4" borderId="43" xfId="0" applyFill="1" applyBorder="1" applyAlignment="1" applyProtection="1">
      <alignment horizontal="center" shrinkToFit="1"/>
      <protection locked="0"/>
    </xf>
    <xf numFmtId="0" fontId="0" fillId="4" borderId="48" xfId="0" applyFill="1" applyBorder="1" applyAlignment="1" applyProtection="1">
      <alignment horizontal="center" shrinkToFit="1"/>
      <protection locked="0"/>
    </xf>
    <xf numFmtId="0" fontId="0" fillId="4" borderId="34" xfId="0" applyFill="1" applyBorder="1" applyAlignment="1" applyProtection="1">
      <alignment horizontal="center" shrinkToFit="1"/>
      <protection locked="0"/>
    </xf>
    <xf numFmtId="1" fontId="0" fillId="0" borderId="43" xfId="0" applyNumberFormat="1" applyBorder="1" applyAlignment="1" applyProtection="1">
      <alignment horizontal="center"/>
      <protection locked="0"/>
    </xf>
    <xf numFmtId="0" fontId="0" fillId="0" borderId="34" xfId="0" applyBorder="1" applyAlignment="1" applyProtection="1">
      <alignment horizontal="center"/>
      <protection locked="0"/>
    </xf>
    <xf numFmtId="0" fontId="9" fillId="0" borderId="4" xfId="0" applyFont="1" applyBorder="1" applyAlignment="1">
      <alignment horizontal="right"/>
    </xf>
    <xf numFmtId="0" fontId="9" fillId="0" borderId="0" xfId="0" applyFont="1" applyAlignment="1">
      <alignment horizontal="right"/>
    </xf>
    <xf numFmtId="0" fontId="0" fillId="0" borderId="43" xfId="0" applyBorder="1" applyAlignment="1" applyProtection="1">
      <alignment horizontal="center"/>
      <protection locked="0"/>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5" fillId="2" borderId="10" xfId="0" applyFont="1" applyFill="1" applyBorder="1"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2" borderId="0" xfId="0" applyFill="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6" xfId="0" applyBorder="1" applyAlignment="1" applyProtection="1">
      <alignment horizontal="left" shrinkToFit="1"/>
      <protection locked="0"/>
    </xf>
    <xf numFmtId="0" fontId="0" fillId="0" borderId="7" xfId="0" applyBorder="1" applyAlignment="1" applyProtection="1">
      <alignment horizontal="left" shrinkToFit="1"/>
      <protection locked="0"/>
    </xf>
    <xf numFmtId="0" fontId="0" fillId="0" borderId="9" xfId="0" applyBorder="1" applyAlignment="1">
      <alignment horizontal="center" shrinkToFit="1"/>
    </xf>
    <xf numFmtId="0" fontId="0" fillId="0" borderId="10" xfId="0" applyBorder="1" applyAlignment="1">
      <alignment horizontal="center" shrinkToFi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0" fillId="0" borderId="10" xfId="0" applyBorder="1" applyAlignment="1" applyProtection="1">
      <alignment horizontal="center"/>
      <protection hidden="1"/>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3" xfId="0" applyBorder="1" applyAlignment="1" applyProtection="1">
      <alignment horizontal="center" shrinkToFit="1"/>
      <protection locked="0"/>
    </xf>
    <xf numFmtId="0" fontId="0" fillId="0" borderId="48" xfId="0" applyBorder="1" applyAlignment="1" applyProtection="1">
      <alignment horizontal="center" shrinkToFit="1"/>
      <protection locked="0"/>
    </xf>
    <xf numFmtId="0" fontId="0" fillId="0" borderId="34" xfId="0" applyBorder="1" applyAlignment="1" applyProtection="1">
      <alignment horizontal="center" shrinkToFit="1"/>
      <protection locked="0"/>
    </xf>
    <xf numFmtId="0" fontId="26" fillId="2" borderId="49" xfId="0" applyFont="1" applyFill="1" applyBorder="1" applyAlignment="1">
      <alignment horizontal="center"/>
    </xf>
    <xf numFmtId="0" fontId="26" fillId="2" borderId="50" xfId="0" applyFont="1" applyFill="1" applyBorder="1" applyAlignment="1">
      <alignment horizontal="center"/>
    </xf>
    <xf numFmtId="0" fontId="4" fillId="0" borderId="2" xfId="0" applyFont="1" applyBorder="1" applyAlignment="1" applyProtection="1">
      <alignment horizontal="center"/>
      <protection hidden="1"/>
    </xf>
    <xf numFmtId="0" fontId="4" fillId="0" borderId="3"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0" xfId="0" applyFont="1" applyAlignment="1" applyProtection="1">
      <alignment horizontal="center"/>
      <protection hidden="1"/>
    </xf>
    <xf numFmtId="0" fontId="0" fillId="3" borderId="0" xfId="0" applyFill="1" applyAlignment="1" applyProtection="1">
      <alignment horizontal="center"/>
      <protection locked="0"/>
    </xf>
    <xf numFmtId="1" fontId="5" fillId="2" borderId="7" xfId="0" applyNumberFormat="1" applyFont="1" applyFill="1" applyBorder="1" applyAlignment="1" applyProtection="1">
      <alignment horizontal="center"/>
      <protection hidden="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0" fillId="2" borderId="0" xfId="0" applyFill="1" applyAlignment="1" applyProtection="1">
      <alignment horizontal="center"/>
      <protection hidden="1"/>
    </xf>
    <xf numFmtId="0" fontId="26" fillId="0" borderId="4" xfId="0" applyFont="1" applyBorder="1" applyAlignment="1" applyProtection="1">
      <alignment horizontal="center"/>
      <protection hidden="1"/>
    </xf>
    <xf numFmtId="0" fontId="26" fillId="0" borderId="0" xfId="0" applyFont="1" applyAlignment="1" applyProtection="1">
      <alignment horizontal="center"/>
      <protection hidden="1"/>
    </xf>
    <xf numFmtId="0" fontId="5" fillId="0" borderId="7" xfId="0" applyFont="1" applyBorder="1" applyAlignment="1" applyProtection="1">
      <alignment horizontal="center"/>
      <protection hidden="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6" xfId="0" applyBorder="1" applyAlignment="1">
      <alignment horizontal="center" shrinkToFit="1"/>
    </xf>
    <xf numFmtId="0" fontId="0" fillId="0" borderId="7" xfId="0" applyBorder="1" applyAlignment="1">
      <alignment horizontal="center" shrinkToFit="1"/>
    </xf>
    <xf numFmtId="0" fontId="5" fillId="0" borderId="9" xfId="0" applyFont="1" applyBorder="1" applyAlignment="1">
      <alignment horizontal="center"/>
    </xf>
    <xf numFmtId="0" fontId="5" fillId="0" borderId="10" xfId="0" applyFont="1" applyBorder="1" applyAlignment="1">
      <alignment horizontal="center"/>
    </xf>
    <xf numFmtId="0" fontId="29" fillId="0" borderId="9" xfId="0" applyFont="1" applyBorder="1" applyAlignment="1">
      <alignment horizontal="center"/>
    </xf>
    <xf numFmtId="0" fontId="29" fillId="0" borderId="10" xfId="0" applyFont="1" applyBorder="1" applyAlignment="1">
      <alignment horizontal="center"/>
    </xf>
    <xf numFmtId="0" fontId="29" fillId="0" borderId="11" xfId="0" applyFont="1" applyBorder="1" applyAlignment="1">
      <alignment horizontal="center"/>
    </xf>
    <xf numFmtId="0" fontId="12" fillId="0" borderId="9" xfId="2" applyFont="1" applyBorder="1" applyAlignment="1">
      <alignment horizontal="center"/>
    </xf>
    <xf numFmtId="0" fontId="12" fillId="0" borderId="10" xfId="2" applyFont="1" applyBorder="1" applyAlignment="1">
      <alignment horizontal="center"/>
    </xf>
    <xf numFmtId="0" fontId="12" fillId="0" borderId="11" xfId="2" applyFont="1" applyBorder="1" applyAlignment="1">
      <alignment horizontal="center"/>
    </xf>
    <xf numFmtId="0" fontId="11" fillId="0" borderId="18" xfId="2" applyBorder="1"/>
    <xf numFmtId="0" fontId="11" fillId="0" borderId="19" xfId="2" applyBorder="1"/>
    <xf numFmtId="0" fontId="12" fillId="6" borderId="21" xfId="2" applyFont="1" applyFill="1" applyBorder="1" applyAlignment="1">
      <alignment horizontal="left"/>
    </xf>
    <xf numFmtId="0" fontId="12" fillId="6" borderId="22" xfId="2" applyFont="1" applyFill="1" applyBorder="1" applyAlignment="1">
      <alignment horizontal="left"/>
    </xf>
    <xf numFmtId="0" fontId="13" fillId="6" borderId="22" xfId="2" applyFont="1" applyFill="1" applyBorder="1" applyAlignment="1">
      <alignment horizontal="center"/>
    </xf>
    <xf numFmtId="0" fontId="13" fillId="6" borderId="23" xfId="2" applyFont="1" applyFill="1" applyBorder="1" applyAlignment="1">
      <alignment horizontal="center"/>
    </xf>
    <xf numFmtId="0" fontId="11" fillId="0" borderId="25" xfId="2" applyBorder="1"/>
    <xf numFmtId="0" fontId="11" fillId="0" borderId="26" xfId="2" applyBorder="1"/>
    <xf numFmtId="0" fontId="11" fillId="0" borderId="27" xfId="2" applyBorder="1" applyAlignment="1">
      <alignment horizontal="left"/>
    </xf>
    <xf numFmtId="0" fontId="11" fillId="0" borderId="15" xfId="2" applyBorder="1" applyAlignment="1">
      <alignment horizontal="left"/>
    </xf>
    <xf numFmtId="0" fontId="11" fillId="0" borderId="15" xfId="2" applyBorder="1" applyAlignment="1">
      <alignment horizontal="center"/>
    </xf>
    <xf numFmtId="0" fontId="11" fillId="0" borderId="28" xfId="2" applyBorder="1" applyAlignment="1">
      <alignment horizontal="center"/>
    </xf>
    <xf numFmtId="14" fontId="11" fillId="0" borderId="15" xfId="2" applyNumberFormat="1" applyBorder="1" applyAlignment="1">
      <alignment horizontal="center"/>
    </xf>
    <xf numFmtId="0" fontId="11" fillId="0" borderId="36" xfId="2" applyBorder="1"/>
    <xf numFmtId="0" fontId="11" fillId="0" borderId="37" xfId="2" applyBorder="1"/>
    <xf numFmtId="0" fontId="11" fillId="0" borderId="9" xfId="2" applyBorder="1"/>
    <xf numFmtId="0" fontId="11" fillId="0" borderId="11" xfId="2" applyBorder="1"/>
    <xf numFmtId="0" fontId="11" fillId="0" borderId="29" xfId="2" applyBorder="1" applyAlignment="1">
      <alignment horizontal="left"/>
    </xf>
    <xf numFmtId="0" fontId="11" fillId="0" borderId="30" xfId="2" applyBorder="1" applyAlignment="1">
      <alignment horizontal="left"/>
    </xf>
    <xf numFmtId="0" fontId="11" fillId="0" borderId="30" xfId="2" applyBorder="1" applyAlignment="1">
      <alignment horizontal="center"/>
    </xf>
    <xf numFmtId="0" fontId="11" fillId="0" borderId="31" xfId="2" applyBorder="1" applyAlignment="1">
      <alignment horizontal="center"/>
    </xf>
    <xf numFmtId="0" fontId="17" fillId="6" borderId="4" xfId="2" applyFont="1" applyFill="1" applyBorder="1"/>
    <xf numFmtId="0" fontId="12" fillId="6" borderId="3" xfId="2" applyFont="1" applyFill="1" applyBorder="1"/>
    <xf numFmtId="0" fontId="12" fillId="6" borderId="4" xfId="2" applyFont="1" applyFill="1" applyBorder="1"/>
    <xf numFmtId="0" fontId="12" fillId="6" borderId="5" xfId="2" applyFont="1" applyFill="1" applyBorder="1"/>
    <xf numFmtId="0" fontId="12" fillId="6" borderId="6" xfId="2" applyFont="1" applyFill="1" applyBorder="1"/>
    <xf numFmtId="0" fontId="12" fillId="6" borderId="8" xfId="2" applyFont="1" applyFill="1" applyBorder="1"/>
    <xf numFmtId="0" fontId="11" fillId="0" borderId="0" xfId="2" applyAlignment="1">
      <alignment horizontal="center"/>
    </xf>
    <xf numFmtId="0" fontId="11" fillId="0" borderId="9" xfId="2" applyBorder="1" applyAlignment="1">
      <alignment shrinkToFit="1"/>
    </xf>
    <xf numFmtId="0" fontId="11" fillId="0" borderId="11" xfId="2" applyBorder="1" applyAlignment="1">
      <alignment shrinkToFit="1"/>
    </xf>
    <xf numFmtId="0" fontId="11" fillId="0" borderId="38" xfId="2" applyBorder="1"/>
    <xf numFmtId="0" fontId="12" fillId="0" borderId="0" xfId="2" applyFont="1" applyAlignment="1">
      <alignment horizontal="center"/>
    </xf>
    <xf numFmtId="0" fontId="18" fillId="9" borderId="1" xfId="2" applyFont="1" applyFill="1" applyBorder="1"/>
    <xf numFmtId="0" fontId="18" fillId="9" borderId="3" xfId="2" applyFont="1" applyFill="1" applyBorder="1"/>
    <xf numFmtId="0" fontId="12" fillId="0" borderId="2" xfId="2" applyFont="1" applyBorder="1" applyAlignment="1">
      <alignment horizontal="center"/>
    </xf>
    <xf numFmtId="0" fontId="12" fillId="0" borderId="3" xfId="2" applyFont="1" applyBorder="1" applyAlignment="1">
      <alignment horizontal="center"/>
    </xf>
    <xf numFmtId="0" fontId="11" fillId="8" borderId="9" xfId="2" applyFill="1" applyBorder="1" applyAlignment="1">
      <alignment horizontal="center"/>
    </xf>
    <xf numFmtId="0" fontId="11" fillId="8" borderId="11" xfId="2" applyFill="1" applyBorder="1" applyAlignment="1">
      <alignment horizontal="center"/>
    </xf>
    <xf numFmtId="0" fontId="27" fillId="0" borderId="51" xfId="2" applyFont="1" applyBorder="1" applyAlignment="1">
      <alignment horizontal="center"/>
    </xf>
    <xf numFmtId="0" fontId="27" fillId="0" borderId="0" xfId="2" applyFont="1" applyAlignment="1">
      <alignment horizontal="center"/>
    </xf>
    <xf numFmtId="0" fontId="21" fillId="0" borderId="25" xfId="2" applyFont="1" applyBorder="1"/>
    <xf numFmtId="0" fontId="21" fillId="0" borderId="26" xfId="2" applyFont="1" applyBorder="1"/>
    <xf numFmtId="43" fontId="0" fillId="0" borderId="15" xfId="1" applyFont="1" applyBorder="1" applyAlignment="1">
      <alignment horizontal="center"/>
    </xf>
    <xf numFmtId="1" fontId="5" fillId="0" borderId="9" xfId="0" applyNumberFormat="1" applyFont="1" applyBorder="1" applyAlignment="1">
      <alignment horizontal="center"/>
    </xf>
    <xf numFmtId="1" fontId="5" fillId="0" borderId="11" xfId="0" applyNumberFormat="1" applyFont="1" applyBorder="1" applyAlignment="1">
      <alignment horizontal="center"/>
    </xf>
    <xf numFmtId="0" fontId="0" fillId="0" borderId="5" xfId="0" applyBorder="1" applyAlignment="1">
      <alignment horizontal="center"/>
    </xf>
    <xf numFmtId="43" fontId="0" fillId="0" borderId="43" xfId="1" applyFont="1" applyBorder="1" applyAlignment="1">
      <alignment horizontal="center"/>
    </xf>
    <xf numFmtId="1" fontId="5" fillId="0" borderId="34" xfId="0" applyNumberFormat="1" applyFont="1" applyBorder="1" applyAlignment="1">
      <alignment horizontal="center"/>
    </xf>
    <xf numFmtId="0" fontId="5" fillId="0" borderId="15" xfId="0" applyFont="1" applyBorder="1" applyAlignment="1">
      <alignment horizontal="center"/>
    </xf>
    <xf numFmtId="43" fontId="0" fillId="0" borderId="9" xfId="1" applyFont="1" applyBorder="1" applyAlignment="1">
      <alignment horizontal="center"/>
    </xf>
    <xf numFmtId="43" fontId="0" fillId="0" borderId="11" xfId="1" applyFont="1" applyBorder="1" applyAlignment="1">
      <alignment horizontal="center"/>
    </xf>
    <xf numFmtId="0" fontId="7" fillId="0" borderId="9" xfId="0" applyFont="1" applyBorder="1" applyAlignment="1">
      <alignment horizontal="right"/>
    </xf>
    <xf numFmtId="0" fontId="7" fillId="0" borderId="11" xfId="0" applyFont="1" applyBorder="1" applyAlignment="1">
      <alignment horizontal="right"/>
    </xf>
    <xf numFmtId="0" fontId="0" fillId="0" borderId="16" xfId="0" applyBorder="1" applyAlignment="1">
      <alignment horizontal="center"/>
    </xf>
    <xf numFmtId="2" fontId="0" fillId="0" borderId="9" xfId="0" applyNumberFormat="1" applyBorder="1" applyAlignment="1">
      <alignment horizontal="center"/>
    </xf>
    <xf numFmtId="0" fontId="11" fillId="0" borderId="25" xfId="2" applyBorder="1" applyProtection="1">
      <protection locked="0"/>
    </xf>
    <xf numFmtId="0" fontId="11" fillId="0" borderId="26" xfId="2" applyBorder="1" applyProtection="1">
      <protection locked="0"/>
    </xf>
    <xf numFmtId="0" fontId="11" fillId="0" borderId="36" xfId="2" applyBorder="1" applyProtection="1">
      <protection locked="0"/>
    </xf>
    <xf numFmtId="0" fontId="11" fillId="0" borderId="37" xfId="2" applyBorder="1" applyProtection="1">
      <protection locked="0"/>
    </xf>
    <xf numFmtId="0" fontId="11" fillId="0" borderId="18" xfId="2" applyBorder="1" applyProtection="1">
      <protection locked="0"/>
    </xf>
    <xf numFmtId="0" fontId="11" fillId="0" borderId="19" xfId="2" applyBorder="1" applyProtection="1">
      <protection locked="0"/>
    </xf>
    <xf numFmtId="0" fontId="11" fillId="0" borderId="38" xfId="2" applyBorder="1" applyProtection="1">
      <protection locked="0"/>
    </xf>
    <xf numFmtId="164" fontId="0" fillId="2" borderId="0" xfId="0" applyNumberFormat="1" applyFill="1" applyAlignment="1" applyProtection="1">
      <alignment horizontal="center"/>
      <protection hidden="1"/>
    </xf>
    <xf numFmtId="1" fontId="0" fillId="4" borderId="15" xfId="0" applyNumberFormat="1" applyFill="1" applyBorder="1" applyAlignment="1" applyProtection="1">
      <alignment horizontal="center" shrinkToFit="1"/>
      <protection locked="0"/>
    </xf>
    <xf numFmtId="164" fontId="0" fillId="3" borderId="0" xfId="0" applyNumberFormat="1" applyFill="1" applyAlignment="1" applyProtection="1">
      <alignment horizontal="center"/>
      <protection locked="0"/>
    </xf>
    <xf numFmtId="0" fontId="5" fillId="0" borderId="4" xfId="0" applyFont="1" applyBorder="1" applyAlignment="1">
      <alignment horizontal="center"/>
    </xf>
    <xf numFmtId="0" fontId="5" fillId="0" borderId="0" xfId="0" applyFont="1" applyAlignment="1">
      <alignment horizontal="center"/>
    </xf>
    <xf numFmtId="0" fontId="26" fillId="0" borderId="0" xfId="0" applyFont="1" applyAlignment="1">
      <alignment horizontal="center"/>
    </xf>
    <xf numFmtId="0" fontId="33" fillId="0" borderId="0" xfId="0" applyFont="1" applyAlignment="1">
      <alignment horizontal="center" vertical="center"/>
    </xf>
    <xf numFmtId="0" fontId="3" fillId="4" borderId="0" xfId="0" applyFont="1" applyFill="1" applyAlignment="1">
      <alignment horizontal="center"/>
    </xf>
    <xf numFmtId="1" fontId="0" fillId="0" borderId="34" xfId="0" applyNumberFormat="1" applyBorder="1" applyAlignment="1" applyProtection="1">
      <alignment horizontal="center"/>
      <protection locked="0"/>
    </xf>
    <xf numFmtId="0" fontId="32" fillId="0" borderId="0" xfId="0" applyFont="1" applyAlignment="1">
      <alignment horizontal="center" vertical="center"/>
    </xf>
  </cellXfs>
  <cellStyles count="3">
    <cellStyle name="Comma" xfId="1" builtinId="3"/>
    <cellStyle name="Normal" xfId="0" builtinId="0"/>
    <cellStyle name="Normal 2" xfId="2" xr:uid="{0D5E4B1E-E42A-4DC5-B83B-EFB91BB2DB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43089</xdr:colOff>
      <xdr:row>0</xdr:row>
      <xdr:rowOff>11337</xdr:rowOff>
    </xdr:from>
    <xdr:to>
      <xdr:col>6</xdr:col>
      <xdr:colOff>12655</xdr:colOff>
      <xdr:row>3</xdr:row>
      <xdr:rowOff>161017</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4017" y="11337"/>
          <a:ext cx="858566" cy="673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39</xdr:row>
          <xdr:rowOff>76200</xdr:rowOff>
        </xdr:from>
        <xdr:to>
          <xdr:col>4</xdr:col>
          <xdr:colOff>70757</xdr:colOff>
          <xdr:row>40</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76200</xdr:rowOff>
        </xdr:from>
        <xdr:to>
          <xdr:col>4</xdr:col>
          <xdr:colOff>70757</xdr:colOff>
          <xdr:row>45</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76200</xdr:rowOff>
        </xdr:from>
        <xdr:to>
          <xdr:col>4</xdr:col>
          <xdr:colOff>70757</xdr:colOff>
          <xdr:row>51</xdr:row>
          <xdr:rowOff>89807</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76200</xdr:rowOff>
        </xdr:from>
        <xdr:to>
          <xdr:col>4</xdr:col>
          <xdr:colOff>70757</xdr:colOff>
          <xdr:row>57</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62</xdr:row>
          <xdr:rowOff>76200</xdr:rowOff>
        </xdr:from>
        <xdr:to>
          <xdr:col>4</xdr:col>
          <xdr:colOff>70757</xdr:colOff>
          <xdr:row>63</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447675</xdr:colOff>
      <xdr:row>12</xdr:row>
      <xdr:rowOff>104775</xdr:rowOff>
    </xdr:from>
    <xdr:to>
      <xdr:col>1</xdr:col>
      <xdr:colOff>209550</xdr:colOff>
      <xdr:row>12</xdr:row>
      <xdr:rowOff>104775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a:off x="447675" y="495300"/>
          <a:ext cx="1133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13</xdr:row>
      <xdr:rowOff>104775</xdr:rowOff>
    </xdr:from>
    <xdr:to>
      <xdr:col>1</xdr:col>
      <xdr:colOff>209550</xdr:colOff>
      <xdr:row>13</xdr:row>
      <xdr:rowOff>104775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a:off x="476250" y="695325"/>
          <a:ext cx="11049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14</xdr:row>
      <xdr:rowOff>114300</xdr:rowOff>
    </xdr:from>
    <xdr:to>
      <xdr:col>1</xdr:col>
      <xdr:colOff>200025</xdr:colOff>
      <xdr:row>14</xdr:row>
      <xdr:rowOff>114300</xdr:rowOff>
    </xdr:to>
    <xdr:cxnSp macro="">
      <xdr:nvCxnSpPr>
        <xdr:cNvPr id="12" name="Straight Arrow Connector 11">
          <a:extLst>
            <a:ext uri="{FF2B5EF4-FFF2-40B4-BE49-F238E27FC236}">
              <a16:creationId xmlns:a16="http://schemas.microsoft.com/office/drawing/2014/main" id="{00000000-0008-0000-0500-00000C000000}"/>
            </a:ext>
          </a:extLst>
        </xdr:cNvPr>
        <xdr:cNvCxnSpPr/>
      </xdr:nvCxnSpPr>
      <xdr:spPr>
        <a:xfrm>
          <a:off x="466725" y="904875"/>
          <a:ext cx="11049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15</xdr:row>
      <xdr:rowOff>85725</xdr:rowOff>
    </xdr:from>
    <xdr:to>
      <xdr:col>1</xdr:col>
      <xdr:colOff>200025</xdr:colOff>
      <xdr:row>15</xdr:row>
      <xdr:rowOff>85725</xdr:rowOff>
    </xdr:to>
    <xdr:cxnSp macro="">
      <xdr:nvCxnSpPr>
        <xdr:cNvPr id="13" name="Straight Arrow Connector 12">
          <a:extLst>
            <a:ext uri="{FF2B5EF4-FFF2-40B4-BE49-F238E27FC236}">
              <a16:creationId xmlns:a16="http://schemas.microsoft.com/office/drawing/2014/main" id="{00000000-0008-0000-0500-00000D000000}"/>
            </a:ext>
          </a:extLst>
        </xdr:cNvPr>
        <xdr:cNvCxnSpPr/>
      </xdr:nvCxnSpPr>
      <xdr:spPr>
        <a:xfrm>
          <a:off x="323850" y="1076325"/>
          <a:ext cx="12477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69</xdr:row>
      <xdr:rowOff>104775</xdr:rowOff>
    </xdr:from>
    <xdr:to>
      <xdr:col>1</xdr:col>
      <xdr:colOff>209550</xdr:colOff>
      <xdr:row>69</xdr:row>
      <xdr:rowOff>104775</xdr:rowOff>
    </xdr:to>
    <xdr:cxnSp macro="">
      <xdr:nvCxnSpPr>
        <xdr:cNvPr id="14" name="Straight Arrow Connector 13">
          <a:extLst>
            <a:ext uri="{FF2B5EF4-FFF2-40B4-BE49-F238E27FC236}">
              <a16:creationId xmlns:a16="http://schemas.microsoft.com/office/drawing/2014/main" id="{00000000-0008-0000-0500-00000E000000}"/>
            </a:ext>
          </a:extLst>
        </xdr:cNvPr>
        <xdr:cNvCxnSpPr/>
      </xdr:nvCxnSpPr>
      <xdr:spPr>
        <a:xfrm>
          <a:off x="447675" y="495300"/>
          <a:ext cx="1133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70</xdr:row>
      <xdr:rowOff>104775</xdr:rowOff>
    </xdr:from>
    <xdr:to>
      <xdr:col>1</xdr:col>
      <xdr:colOff>209550</xdr:colOff>
      <xdr:row>70</xdr:row>
      <xdr:rowOff>104775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a:off x="476250" y="695325"/>
          <a:ext cx="11049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71</xdr:row>
      <xdr:rowOff>114300</xdr:rowOff>
    </xdr:from>
    <xdr:to>
      <xdr:col>1</xdr:col>
      <xdr:colOff>200025</xdr:colOff>
      <xdr:row>71</xdr:row>
      <xdr:rowOff>114300</xdr:rowOff>
    </xdr:to>
    <xdr:cxnSp macro="">
      <xdr:nvCxnSpPr>
        <xdr:cNvPr id="16" name="Straight Arrow Connector 15">
          <a:extLst>
            <a:ext uri="{FF2B5EF4-FFF2-40B4-BE49-F238E27FC236}">
              <a16:creationId xmlns:a16="http://schemas.microsoft.com/office/drawing/2014/main" id="{00000000-0008-0000-0500-000010000000}"/>
            </a:ext>
          </a:extLst>
        </xdr:cNvPr>
        <xdr:cNvCxnSpPr/>
      </xdr:nvCxnSpPr>
      <xdr:spPr>
        <a:xfrm>
          <a:off x="466725" y="904875"/>
          <a:ext cx="11049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72</xdr:row>
      <xdr:rowOff>85725</xdr:rowOff>
    </xdr:from>
    <xdr:to>
      <xdr:col>1</xdr:col>
      <xdr:colOff>95250</xdr:colOff>
      <xdr:row>72</xdr:row>
      <xdr:rowOff>85725</xdr:rowOff>
    </xdr:to>
    <xdr:cxnSp macro="">
      <xdr:nvCxnSpPr>
        <xdr:cNvPr id="17" name="Straight Arrow Connector 16">
          <a:extLst>
            <a:ext uri="{FF2B5EF4-FFF2-40B4-BE49-F238E27FC236}">
              <a16:creationId xmlns:a16="http://schemas.microsoft.com/office/drawing/2014/main" id="{00000000-0008-0000-0500-000011000000}"/>
            </a:ext>
          </a:extLst>
        </xdr:cNvPr>
        <xdr:cNvCxnSpPr/>
      </xdr:nvCxnSpPr>
      <xdr:spPr>
        <a:xfrm>
          <a:off x="323850" y="12239625"/>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381000</xdr:colOff>
          <xdr:row>91</xdr:row>
          <xdr:rowOff>76200</xdr:rowOff>
        </xdr:from>
        <xdr:to>
          <xdr:col>4</xdr:col>
          <xdr:colOff>70757</xdr:colOff>
          <xdr:row>92</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104968</xdr:colOff>
      <xdr:row>31</xdr:row>
      <xdr:rowOff>171061</xdr:rowOff>
    </xdr:from>
    <xdr:to>
      <xdr:col>12</xdr:col>
      <xdr:colOff>15552</xdr:colOff>
      <xdr:row>38</xdr:row>
      <xdr:rowOff>0</xdr:rowOff>
    </xdr:to>
    <xdr:cxnSp macro="">
      <xdr:nvCxnSpPr>
        <xdr:cNvPr id="2" name="Straight Arrow Connector 1">
          <a:extLst>
            <a:ext uri="{FF2B5EF4-FFF2-40B4-BE49-F238E27FC236}">
              <a16:creationId xmlns:a16="http://schemas.microsoft.com/office/drawing/2014/main" id="{00000000-0008-0000-0500-000002000000}"/>
            </a:ext>
          </a:extLst>
        </xdr:cNvPr>
        <xdr:cNvCxnSpPr/>
      </xdr:nvCxnSpPr>
      <xdr:spPr>
        <a:xfrm flipV="1">
          <a:off x="1562877" y="6057122"/>
          <a:ext cx="6566419" cy="11818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256591</xdr:colOff>
      <xdr:row>16</xdr:row>
      <xdr:rowOff>31103</xdr:rowOff>
    </xdr:from>
    <xdr:to>
      <xdr:col>1</xdr:col>
      <xdr:colOff>388775</xdr:colOff>
      <xdr:row>37</xdr:row>
      <xdr:rowOff>171061</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V="1">
          <a:off x="1714500" y="3055776"/>
          <a:ext cx="132184" cy="41598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110</xdr:row>
      <xdr:rowOff>104775</xdr:rowOff>
    </xdr:from>
    <xdr:to>
      <xdr:col>1</xdr:col>
      <xdr:colOff>209550</xdr:colOff>
      <xdr:row>110</xdr:row>
      <xdr:rowOff>104775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447675" y="2359674"/>
          <a:ext cx="121978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111</xdr:row>
      <xdr:rowOff>104775</xdr:rowOff>
    </xdr:from>
    <xdr:to>
      <xdr:col>1</xdr:col>
      <xdr:colOff>209550</xdr:colOff>
      <xdr:row>111</xdr:row>
      <xdr:rowOff>104775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476250" y="2554061"/>
          <a:ext cx="119120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112</xdr:row>
      <xdr:rowOff>114300</xdr:rowOff>
    </xdr:from>
    <xdr:to>
      <xdr:col>1</xdr:col>
      <xdr:colOff>200025</xdr:colOff>
      <xdr:row>112</xdr:row>
      <xdr:rowOff>114300</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a:off x="466725" y="2757973"/>
          <a:ext cx="119120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113</xdr:row>
      <xdr:rowOff>85725</xdr:rowOff>
    </xdr:from>
    <xdr:to>
      <xdr:col>1</xdr:col>
      <xdr:colOff>200025</xdr:colOff>
      <xdr:row>113</xdr:row>
      <xdr:rowOff>85725</xdr:rowOff>
    </xdr:to>
    <xdr:cxnSp macro="">
      <xdr:nvCxnSpPr>
        <xdr:cNvPr id="9" name="Straight Arrow Connector 8">
          <a:extLst>
            <a:ext uri="{FF2B5EF4-FFF2-40B4-BE49-F238E27FC236}">
              <a16:creationId xmlns:a16="http://schemas.microsoft.com/office/drawing/2014/main" id="{00000000-0008-0000-0500-000009000000}"/>
            </a:ext>
          </a:extLst>
        </xdr:cNvPr>
        <xdr:cNvCxnSpPr/>
      </xdr:nvCxnSpPr>
      <xdr:spPr>
        <a:xfrm>
          <a:off x="323850" y="2923786"/>
          <a:ext cx="133408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39</xdr:row>
          <xdr:rowOff>76200</xdr:rowOff>
        </xdr:from>
        <xdr:to>
          <xdr:col>4</xdr:col>
          <xdr:colOff>70757</xdr:colOff>
          <xdr:row>40</xdr:row>
          <xdr:rowOff>97971</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76200</xdr:rowOff>
        </xdr:from>
        <xdr:to>
          <xdr:col>4</xdr:col>
          <xdr:colOff>70757</xdr:colOff>
          <xdr:row>45</xdr:row>
          <xdr:rowOff>97971</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76200</xdr:rowOff>
        </xdr:from>
        <xdr:to>
          <xdr:col>4</xdr:col>
          <xdr:colOff>70757</xdr:colOff>
          <xdr:row>51</xdr:row>
          <xdr:rowOff>89807</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76200</xdr:rowOff>
        </xdr:from>
        <xdr:to>
          <xdr:col>4</xdr:col>
          <xdr:colOff>70757</xdr:colOff>
          <xdr:row>57</xdr:row>
          <xdr:rowOff>97971</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62</xdr:row>
          <xdr:rowOff>76200</xdr:rowOff>
        </xdr:from>
        <xdr:to>
          <xdr:col>4</xdr:col>
          <xdr:colOff>70757</xdr:colOff>
          <xdr:row>63</xdr:row>
          <xdr:rowOff>97971</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447675</xdr:colOff>
      <xdr:row>12</xdr:row>
      <xdr:rowOff>104775</xdr:rowOff>
    </xdr:from>
    <xdr:to>
      <xdr:col>1</xdr:col>
      <xdr:colOff>209550</xdr:colOff>
      <xdr:row>12</xdr:row>
      <xdr:rowOff>104775</xdr:rowOff>
    </xdr:to>
    <xdr:cxnSp macro="">
      <xdr:nvCxnSpPr>
        <xdr:cNvPr id="2" name="Straight Arrow Connector 1">
          <a:extLst>
            <a:ext uri="{FF2B5EF4-FFF2-40B4-BE49-F238E27FC236}">
              <a16:creationId xmlns:a16="http://schemas.microsoft.com/office/drawing/2014/main" id="{00000000-0008-0000-0600-000002000000}"/>
            </a:ext>
          </a:extLst>
        </xdr:cNvPr>
        <xdr:cNvCxnSpPr/>
      </xdr:nvCxnSpPr>
      <xdr:spPr>
        <a:xfrm>
          <a:off x="447675" y="2388054"/>
          <a:ext cx="12178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13</xdr:row>
      <xdr:rowOff>104775</xdr:rowOff>
    </xdr:from>
    <xdr:to>
      <xdr:col>1</xdr:col>
      <xdr:colOff>209550</xdr:colOff>
      <xdr:row>13</xdr:row>
      <xdr:rowOff>104775</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a:off x="476250" y="2581275"/>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14</xdr:row>
      <xdr:rowOff>114300</xdr:rowOff>
    </xdr:from>
    <xdr:to>
      <xdr:col>1</xdr:col>
      <xdr:colOff>200025</xdr:colOff>
      <xdr:row>14</xdr:row>
      <xdr:rowOff>114300</xdr:rowOff>
    </xdr:to>
    <xdr:cxnSp macro="">
      <xdr:nvCxnSpPr>
        <xdr:cNvPr id="4" name="Straight Arrow Connector 3">
          <a:extLst>
            <a:ext uri="{FF2B5EF4-FFF2-40B4-BE49-F238E27FC236}">
              <a16:creationId xmlns:a16="http://schemas.microsoft.com/office/drawing/2014/main" id="{00000000-0008-0000-0600-000004000000}"/>
            </a:ext>
          </a:extLst>
        </xdr:cNvPr>
        <xdr:cNvCxnSpPr/>
      </xdr:nvCxnSpPr>
      <xdr:spPr>
        <a:xfrm>
          <a:off x="466725" y="2784021"/>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15</xdr:row>
      <xdr:rowOff>85725</xdr:rowOff>
    </xdr:from>
    <xdr:to>
      <xdr:col>1</xdr:col>
      <xdr:colOff>200025</xdr:colOff>
      <xdr:row>15</xdr:row>
      <xdr:rowOff>85725</xdr:rowOff>
    </xdr:to>
    <xdr:cxnSp macro="">
      <xdr:nvCxnSpPr>
        <xdr:cNvPr id="5" name="Straight Arrow Connector 4">
          <a:extLst>
            <a:ext uri="{FF2B5EF4-FFF2-40B4-BE49-F238E27FC236}">
              <a16:creationId xmlns:a16="http://schemas.microsoft.com/office/drawing/2014/main" id="{00000000-0008-0000-0600-000005000000}"/>
            </a:ext>
          </a:extLst>
        </xdr:cNvPr>
        <xdr:cNvCxnSpPr/>
      </xdr:nvCxnSpPr>
      <xdr:spPr>
        <a:xfrm>
          <a:off x="323850" y="2948668"/>
          <a:ext cx="13321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69</xdr:row>
      <xdr:rowOff>104775</xdr:rowOff>
    </xdr:from>
    <xdr:to>
      <xdr:col>1</xdr:col>
      <xdr:colOff>209550</xdr:colOff>
      <xdr:row>69</xdr:row>
      <xdr:rowOff>104775</xdr:rowOff>
    </xdr:to>
    <xdr:cxnSp macro="">
      <xdr:nvCxnSpPr>
        <xdr:cNvPr id="6" name="Straight Arrow Connector 5">
          <a:extLst>
            <a:ext uri="{FF2B5EF4-FFF2-40B4-BE49-F238E27FC236}">
              <a16:creationId xmlns:a16="http://schemas.microsoft.com/office/drawing/2014/main" id="{00000000-0008-0000-0600-000006000000}"/>
            </a:ext>
          </a:extLst>
        </xdr:cNvPr>
        <xdr:cNvCxnSpPr/>
      </xdr:nvCxnSpPr>
      <xdr:spPr>
        <a:xfrm>
          <a:off x="447675" y="13230225"/>
          <a:ext cx="12178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70</xdr:row>
      <xdr:rowOff>104775</xdr:rowOff>
    </xdr:from>
    <xdr:to>
      <xdr:col>1</xdr:col>
      <xdr:colOff>209550</xdr:colOff>
      <xdr:row>70</xdr:row>
      <xdr:rowOff>104775</xdr:rowOff>
    </xdr:to>
    <xdr:cxnSp macro="">
      <xdr:nvCxnSpPr>
        <xdr:cNvPr id="7" name="Straight Arrow Connector 6">
          <a:extLst>
            <a:ext uri="{FF2B5EF4-FFF2-40B4-BE49-F238E27FC236}">
              <a16:creationId xmlns:a16="http://schemas.microsoft.com/office/drawing/2014/main" id="{00000000-0008-0000-0600-000007000000}"/>
            </a:ext>
          </a:extLst>
        </xdr:cNvPr>
        <xdr:cNvCxnSpPr/>
      </xdr:nvCxnSpPr>
      <xdr:spPr>
        <a:xfrm>
          <a:off x="476250" y="13415282"/>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71</xdr:row>
      <xdr:rowOff>114300</xdr:rowOff>
    </xdr:from>
    <xdr:to>
      <xdr:col>1</xdr:col>
      <xdr:colOff>200025</xdr:colOff>
      <xdr:row>71</xdr:row>
      <xdr:rowOff>114300</xdr:rowOff>
    </xdr:to>
    <xdr:cxnSp macro="">
      <xdr:nvCxnSpPr>
        <xdr:cNvPr id="8" name="Straight Arrow Connector 7">
          <a:extLst>
            <a:ext uri="{FF2B5EF4-FFF2-40B4-BE49-F238E27FC236}">
              <a16:creationId xmlns:a16="http://schemas.microsoft.com/office/drawing/2014/main" id="{00000000-0008-0000-0600-000008000000}"/>
            </a:ext>
          </a:extLst>
        </xdr:cNvPr>
        <xdr:cNvCxnSpPr/>
      </xdr:nvCxnSpPr>
      <xdr:spPr>
        <a:xfrm>
          <a:off x="466725" y="13618029"/>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72</xdr:row>
      <xdr:rowOff>85725</xdr:rowOff>
    </xdr:from>
    <xdr:to>
      <xdr:col>1</xdr:col>
      <xdr:colOff>95250</xdr:colOff>
      <xdr:row>72</xdr:row>
      <xdr:rowOff>85725</xdr:rowOff>
    </xdr:to>
    <xdr:cxnSp macro="">
      <xdr:nvCxnSpPr>
        <xdr:cNvPr id="9" name="Straight Arrow Connector 8">
          <a:extLst>
            <a:ext uri="{FF2B5EF4-FFF2-40B4-BE49-F238E27FC236}">
              <a16:creationId xmlns:a16="http://schemas.microsoft.com/office/drawing/2014/main" id="{00000000-0008-0000-0600-000009000000}"/>
            </a:ext>
          </a:extLst>
        </xdr:cNvPr>
        <xdr:cNvCxnSpPr/>
      </xdr:nvCxnSpPr>
      <xdr:spPr>
        <a:xfrm>
          <a:off x="323850" y="13774511"/>
          <a:ext cx="12273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381000</xdr:colOff>
          <xdr:row>91</xdr:row>
          <xdr:rowOff>76200</xdr:rowOff>
        </xdr:from>
        <xdr:to>
          <xdr:col>4</xdr:col>
          <xdr:colOff>70757</xdr:colOff>
          <xdr:row>92</xdr:row>
          <xdr:rowOff>97971</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104968</xdr:colOff>
      <xdr:row>31</xdr:row>
      <xdr:rowOff>171061</xdr:rowOff>
    </xdr:from>
    <xdr:to>
      <xdr:col>12</xdr:col>
      <xdr:colOff>15552</xdr:colOff>
      <xdr:row>38</xdr:row>
      <xdr:rowOff>0</xdr:rowOff>
    </xdr:to>
    <xdr:cxnSp macro="">
      <xdr:nvCxnSpPr>
        <xdr:cNvPr id="10" name="Straight Arrow Connector 9">
          <a:extLst>
            <a:ext uri="{FF2B5EF4-FFF2-40B4-BE49-F238E27FC236}">
              <a16:creationId xmlns:a16="http://schemas.microsoft.com/office/drawing/2014/main" id="{00000000-0008-0000-0600-00000A000000}"/>
            </a:ext>
          </a:extLst>
        </xdr:cNvPr>
        <xdr:cNvCxnSpPr/>
      </xdr:nvCxnSpPr>
      <xdr:spPr>
        <a:xfrm flipV="1">
          <a:off x="1560932" y="6060232"/>
          <a:ext cx="6578084" cy="1173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256591</xdr:colOff>
      <xdr:row>16</xdr:row>
      <xdr:rowOff>31103</xdr:rowOff>
    </xdr:from>
    <xdr:to>
      <xdr:col>1</xdr:col>
      <xdr:colOff>388775</xdr:colOff>
      <xdr:row>37</xdr:row>
      <xdr:rowOff>171061</xdr:rowOff>
    </xdr:to>
    <xdr:cxnSp macro="">
      <xdr:nvCxnSpPr>
        <xdr:cNvPr id="11" name="Straight Arrow Connector 10">
          <a:extLst>
            <a:ext uri="{FF2B5EF4-FFF2-40B4-BE49-F238E27FC236}">
              <a16:creationId xmlns:a16="http://schemas.microsoft.com/office/drawing/2014/main" id="{00000000-0008-0000-0600-00000B000000}"/>
            </a:ext>
          </a:extLst>
        </xdr:cNvPr>
        <xdr:cNvCxnSpPr/>
      </xdr:nvCxnSpPr>
      <xdr:spPr>
        <a:xfrm flipV="1">
          <a:off x="1712555" y="3079103"/>
          <a:ext cx="132184" cy="4132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110</xdr:row>
      <xdr:rowOff>104775</xdr:rowOff>
    </xdr:from>
    <xdr:to>
      <xdr:col>1</xdr:col>
      <xdr:colOff>209550</xdr:colOff>
      <xdr:row>110</xdr:row>
      <xdr:rowOff>104775</xdr:rowOff>
    </xdr:to>
    <xdr:cxnSp macro="">
      <xdr:nvCxnSpPr>
        <xdr:cNvPr id="12" name="Straight Arrow Connector 11">
          <a:extLst>
            <a:ext uri="{FF2B5EF4-FFF2-40B4-BE49-F238E27FC236}">
              <a16:creationId xmlns:a16="http://schemas.microsoft.com/office/drawing/2014/main" id="{00000000-0008-0000-0600-00000C000000}"/>
            </a:ext>
          </a:extLst>
        </xdr:cNvPr>
        <xdr:cNvCxnSpPr/>
      </xdr:nvCxnSpPr>
      <xdr:spPr>
        <a:xfrm>
          <a:off x="447675" y="20980854"/>
          <a:ext cx="12178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111</xdr:row>
      <xdr:rowOff>104775</xdr:rowOff>
    </xdr:from>
    <xdr:to>
      <xdr:col>1</xdr:col>
      <xdr:colOff>209550</xdr:colOff>
      <xdr:row>111</xdr:row>
      <xdr:rowOff>104775</xdr:rowOff>
    </xdr:to>
    <xdr:cxnSp macro="">
      <xdr:nvCxnSpPr>
        <xdr:cNvPr id="13" name="Straight Arrow Connector 12">
          <a:extLst>
            <a:ext uri="{FF2B5EF4-FFF2-40B4-BE49-F238E27FC236}">
              <a16:creationId xmlns:a16="http://schemas.microsoft.com/office/drawing/2014/main" id="{00000000-0008-0000-0600-00000D000000}"/>
            </a:ext>
          </a:extLst>
        </xdr:cNvPr>
        <xdr:cNvCxnSpPr/>
      </xdr:nvCxnSpPr>
      <xdr:spPr>
        <a:xfrm>
          <a:off x="476250" y="21165911"/>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112</xdr:row>
      <xdr:rowOff>114300</xdr:rowOff>
    </xdr:from>
    <xdr:to>
      <xdr:col>1</xdr:col>
      <xdr:colOff>200025</xdr:colOff>
      <xdr:row>112</xdr:row>
      <xdr:rowOff>114300</xdr:rowOff>
    </xdr:to>
    <xdr:cxnSp macro="">
      <xdr:nvCxnSpPr>
        <xdr:cNvPr id="14" name="Straight Arrow Connector 13">
          <a:extLst>
            <a:ext uri="{FF2B5EF4-FFF2-40B4-BE49-F238E27FC236}">
              <a16:creationId xmlns:a16="http://schemas.microsoft.com/office/drawing/2014/main" id="{00000000-0008-0000-0600-00000E000000}"/>
            </a:ext>
          </a:extLst>
        </xdr:cNvPr>
        <xdr:cNvCxnSpPr/>
      </xdr:nvCxnSpPr>
      <xdr:spPr>
        <a:xfrm>
          <a:off x="466725" y="21360493"/>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113</xdr:row>
      <xdr:rowOff>85725</xdr:rowOff>
    </xdr:from>
    <xdr:to>
      <xdr:col>1</xdr:col>
      <xdr:colOff>200025</xdr:colOff>
      <xdr:row>113</xdr:row>
      <xdr:rowOff>85725</xdr:rowOff>
    </xdr:to>
    <xdr:cxnSp macro="">
      <xdr:nvCxnSpPr>
        <xdr:cNvPr id="15" name="Straight Arrow Connector 14">
          <a:extLst>
            <a:ext uri="{FF2B5EF4-FFF2-40B4-BE49-F238E27FC236}">
              <a16:creationId xmlns:a16="http://schemas.microsoft.com/office/drawing/2014/main" id="{00000000-0008-0000-0600-00000F000000}"/>
            </a:ext>
          </a:extLst>
        </xdr:cNvPr>
        <xdr:cNvCxnSpPr/>
      </xdr:nvCxnSpPr>
      <xdr:spPr>
        <a:xfrm>
          <a:off x="323850" y="21516975"/>
          <a:ext cx="13321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5443</xdr:rowOff>
    </xdr:from>
    <xdr:to>
      <xdr:col>9</xdr:col>
      <xdr:colOff>13607</xdr:colOff>
      <xdr:row>8</xdr:row>
      <xdr:rowOff>5443</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50421" y="375557"/>
          <a:ext cx="5045529" cy="1110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bubble test was conducted on the BH, there</a:t>
          </a:r>
          <a:r>
            <a:rPr lang="en-US" sz="1100" baseline="0"/>
            <a:t> was a small but steady stream of bubbles.  A CBL was conducted, CT logged at 1,530' (shoe depth is 1,528').  The procedure outlines a step that includes perforating the 5.5" casing, then circulating cement if circulation is possible.  We have had no success shutting off gas using this method.  The following changes are requested in order to ensure positive shut off of the gas: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39</xdr:row>
          <xdr:rowOff>76200</xdr:rowOff>
        </xdr:from>
        <xdr:to>
          <xdr:col>4</xdr:col>
          <xdr:colOff>70757</xdr:colOff>
          <xdr:row>40</xdr:row>
          <xdr:rowOff>97971</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76200</xdr:rowOff>
        </xdr:from>
        <xdr:to>
          <xdr:col>4</xdr:col>
          <xdr:colOff>70757</xdr:colOff>
          <xdr:row>45</xdr:row>
          <xdr:rowOff>97971</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76200</xdr:rowOff>
        </xdr:from>
        <xdr:to>
          <xdr:col>4</xdr:col>
          <xdr:colOff>70757</xdr:colOff>
          <xdr:row>51</xdr:row>
          <xdr:rowOff>89807</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76200</xdr:rowOff>
        </xdr:from>
        <xdr:to>
          <xdr:col>4</xdr:col>
          <xdr:colOff>70757</xdr:colOff>
          <xdr:row>57</xdr:row>
          <xdr:rowOff>97971</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62</xdr:row>
          <xdr:rowOff>76200</xdr:rowOff>
        </xdr:from>
        <xdr:to>
          <xdr:col>4</xdr:col>
          <xdr:colOff>70757</xdr:colOff>
          <xdr:row>63</xdr:row>
          <xdr:rowOff>97971</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447675</xdr:colOff>
      <xdr:row>12</xdr:row>
      <xdr:rowOff>104775</xdr:rowOff>
    </xdr:from>
    <xdr:to>
      <xdr:col>1</xdr:col>
      <xdr:colOff>209550</xdr:colOff>
      <xdr:row>12</xdr:row>
      <xdr:rowOff>104775</xdr:rowOff>
    </xdr:to>
    <xdr:cxnSp macro="">
      <xdr:nvCxnSpPr>
        <xdr:cNvPr id="2" name="Straight Arrow Connector 1">
          <a:extLst>
            <a:ext uri="{FF2B5EF4-FFF2-40B4-BE49-F238E27FC236}">
              <a16:creationId xmlns:a16="http://schemas.microsoft.com/office/drawing/2014/main" id="{00000000-0008-0000-0800-000002000000}"/>
            </a:ext>
          </a:extLst>
        </xdr:cNvPr>
        <xdr:cNvCxnSpPr/>
      </xdr:nvCxnSpPr>
      <xdr:spPr>
        <a:xfrm>
          <a:off x="447675" y="2341789"/>
          <a:ext cx="12178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13</xdr:row>
      <xdr:rowOff>104775</xdr:rowOff>
    </xdr:from>
    <xdr:to>
      <xdr:col>1</xdr:col>
      <xdr:colOff>209550</xdr:colOff>
      <xdr:row>13</xdr:row>
      <xdr:rowOff>104775</xdr:rowOff>
    </xdr:to>
    <xdr:cxnSp macro="">
      <xdr:nvCxnSpPr>
        <xdr:cNvPr id="3" name="Straight Arrow Connector 2">
          <a:extLst>
            <a:ext uri="{FF2B5EF4-FFF2-40B4-BE49-F238E27FC236}">
              <a16:creationId xmlns:a16="http://schemas.microsoft.com/office/drawing/2014/main" id="{00000000-0008-0000-0800-000003000000}"/>
            </a:ext>
          </a:extLst>
        </xdr:cNvPr>
        <xdr:cNvCxnSpPr/>
      </xdr:nvCxnSpPr>
      <xdr:spPr>
        <a:xfrm>
          <a:off x="476250" y="2535011"/>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14</xdr:row>
      <xdr:rowOff>114300</xdr:rowOff>
    </xdr:from>
    <xdr:to>
      <xdr:col>1</xdr:col>
      <xdr:colOff>200025</xdr:colOff>
      <xdr:row>14</xdr:row>
      <xdr:rowOff>114300</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a:off x="466725" y="2737757"/>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15</xdr:row>
      <xdr:rowOff>85725</xdr:rowOff>
    </xdr:from>
    <xdr:to>
      <xdr:col>1</xdr:col>
      <xdr:colOff>200025</xdr:colOff>
      <xdr:row>15</xdr:row>
      <xdr:rowOff>85725</xdr:rowOff>
    </xdr:to>
    <xdr:cxnSp macro="">
      <xdr:nvCxnSpPr>
        <xdr:cNvPr id="5" name="Straight Arrow Connector 4">
          <a:extLst>
            <a:ext uri="{FF2B5EF4-FFF2-40B4-BE49-F238E27FC236}">
              <a16:creationId xmlns:a16="http://schemas.microsoft.com/office/drawing/2014/main" id="{00000000-0008-0000-0800-000005000000}"/>
            </a:ext>
          </a:extLst>
        </xdr:cNvPr>
        <xdr:cNvCxnSpPr/>
      </xdr:nvCxnSpPr>
      <xdr:spPr>
        <a:xfrm>
          <a:off x="323850" y="2902404"/>
          <a:ext cx="13321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69</xdr:row>
      <xdr:rowOff>104775</xdr:rowOff>
    </xdr:from>
    <xdr:to>
      <xdr:col>1</xdr:col>
      <xdr:colOff>209550</xdr:colOff>
      <xdr:row>69</xdr:row>
      <xdr:rowOff>104775</xdr:rowOff>
    </xdr:to>
    <xdr:cxnSp macro="">
      <xdr:nvCxnSpPr>
        <xdr:cNvPr id="6" name="Straight Arrow Connector 5">
          <a:extLst>
            <a:ext uri="{FF2B5EF4-FFF2-40B4-BE49-F238E27FC236}">
              <a16:creationId xmlns:a16="http://schemas.microsoft.com/office/drawing/2014/main" id="{00000000-0008-0000-0800-000006000000}"/>
            </a:ext>
          </a:extLst>
        </xdr:cNvPr>
        <xdr:cNvCxnSpPr/>
      </xdr:nvCxnSpPr>
      <xdr:spPr>
        <a:xfrm>
          <a:off x="447675" y="13183961"/>
          <a:ext cx="12178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70</xdr:row>
      <xdr:rowOff>104775</xdr:rowOff>
    </xdr:from>
    <xdr:to>
      <xdr:col>1</xdr:col>
      <xdr:colOff>209550</xdr:colOff>
      <xdr:row>70</xdr:row>
      <xdr:rowOff>104775</xdr:rowOff>
    </xdr:to>
    <xdr:cxnSp macro="">
      <xdr:nvCxnSpPr>
        <xdr:cNvPr id="7" name="Straight Arrow Connector 6">
          <a:extLst>
            <a:ext uri="{FF2B5EF4-FFF2-40B4-BE49-F238E27FC236}">
              <a16:creationId xmlns:a16="http://schemas.microsoft.com/office/drawing/2014/main" id="{00000000-0008-0000-0800-000007000000}"/>
            </a:ext>
          </a:extLst>
        </xdr:cNvPr>
        <xdr:cNvCxnSpPr/>
      </xdr:nvCxnSpPr>
      <xdr:spPr>
        <a:xfrm>
          <a:off x="476250" y="13369018"/>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71</xdr:row>
      <xdr:rowOff>114300</xdr:rowOff>
    </xdr:from>
    <xdr:to>
      <xdr:col>1</xdr:col>
      <xdr:colOff>200025</xdr:colOff>
      <xdr:row>71</xdr:row>
      <xdr:rowOff>114300</xdr:rowOff>
    </xdr:to>
    <xdr:cxnSp macro="">
      <xdr:nvCxnSpPr>
        <xdr:cNvPr id="8" name="Straight Arrow Connector 7">
          <a:extLst>
            <a:ext uri="{FF2B5EF4-FFF2-40B4-BE49-F238E27FC236}">
              <a16:creationId xmlns:a16="http://schemas.microsoft.com/office/drawing/2014/main" id="{00000000-0008-0000-0800-000008000000}"/>
            </a:ext>
          </a:extLst>
        </xdr:cNvPr>
        <xdr:cNvCxnSpPr/>
      </xdr:nvCxnSpPr>
      <xdr:spPr>
        <a:xfrm>
          <a:off x="466725" y="13571764"/>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72</xdr:row>
      <xdr:rowOff>85725</xdr:rowOff>
    </xdr:from>
    <xdr:to>
      <xdr:col>1</xdr:col>
      <xdr:colOff>95250</xdr:colOff>
      <xdr:row>72</xdr:row>
      <xdr:rowOff>85725</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a:off x="323850" y="13728246"/>
          <a:ext cx="12273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381000</xdr:colOff>
          <xdr:row>91</xdr:row>
          <xdr:rowOff>76200</xdr:rowOff>
        </xdr:from>
        <xdr:to>
          <xdr:col>4</xdr:col>
          <xdr:colOff>70757</xdr:colOff>
          <xdr:row>92</xdr:row>
          <xdr:rowOff>97971</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104968</xdr:colOff>
      <xdr:row>31</xdr:row>
      <xdr:rowOff>171061</xdr:rowOff>
    </xdr:from>
    <xdr:to>
      <xdr:col>12</xdr:col>
      <xdr:colOff>15552</xdr:colOff>
      <xdr:row>38</xdr:row>
      <xdr:rowOff>0</xdr:rowOff>
    </xdr:to>
    <xdr:cxnSp macro="">
      <xdr:nvCxnSpPr>
        <xdr:cNvPr id="10" name="Straight Arrow Connector 9">
          <a:extLst>
            <a:ext uri="{FF2B5EF4-FFF2-40B4-BE49-F238E27FC236}">
              <a16:creationId xmlns:a16="http://schemas.microsoft.com/office/drawing/2014/main" id="{00000000-0008-0000-0800-00000A000000}"/>
            </a:ext>
          </a:extLst>
        </xdr:cNvPr>
        <xdr:cNvCxnSpPr/>
      </xdr:nvCxnSpPr>
      <xdr:spPr>
        <a:xfrm flipV="1">
          <a:off x="1560932" y="6013968"/>
          <a:ext cx="6578084" cy="1173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256591</xdr:colOff>
      <xdr:row>16</xdr:row>
      <xdr:rowOff>31103</xdr:rowOff>
    </xdr:from>
    <xdr:to>
      <xdr:col>1</xdr:col>
      <xdr:colOff>388775</xdr:colOff>
      <xdr:row>37</xdr:row>
      <xdr:rowOff>171061</xdr:rowOff>
    </xdr:to>
    <xdr:cxnSp macro="">
      <xdr:nvCxnSpPr>
        <xdr:cNvPr id="11" name="Straight Arrow Connector 10">
          <a:extLst>
            <a:ext uri="{FF2B5EF4-FFF2-40B4-BE49-F238E27FC236}">
              <a16:creationId xmlns:a16="http://schemas.microsoft.com/office/drawing/2014/main" id="{00000000-0008-0000-0800-00000B000000}"/>
            </a:ext>
          </a:extLst>
        </xdr:cNvPr>
        <xdr:cNvCxnSpPr/>
      </xdr:nvCxnSpPr>
      <xdr:spPr>
        <a:xfrm flipV="1">
          <a:off x="1712555" y="3032839"/>
          <a:ext cx="132184" cy="41322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110</xdr:row>
      <xdr:rowOff>104775</xdr:rowOff>
    </xdr:from>
    <xdr:to>
      <xdr:col>1</xdr:col>
      <xdr:colOff>209550</xdr:colOff>
      <xdr:row>110</xdr:row>
      <xdr:rowOff>104775</xdr:rowOff>
    </xdr:to>
    <xdr:cxnSp macro="">
      <xdr:nvCxnSpPr>
        <xdr:cNvPr id="12" name="Straight Arrow Connector 11">
          <a:extLst>
            <a:ext uri="{FF2B5EF4-FFF2-40B4-BE49-F238E27FC236}">
              <a16:creationId xmlns:a16="http://schemas.microsoft.com/office/drawing/2014/main" id="{00000000-0008-0000-0800-00000C000000}"/>
            </a:ext>
          </a:extLst>
        </xdr:cNvPr>
        <xdr:cNvCxnSpPr/>
      </xdr:nvCxnSpPr>
      <xdr:spPr>
        <a:xfrm>
          <a:off x="447675" y="20934589"/>
          <a:ext cx="12178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111</xdr:row>
      <xdr:rowOff>104775</xdr:rowOff>
    </xdr:from>
    <xdr:to>
      <xdr:col>1</xdr:col>
      <xdr:colOff>209550</xdr:colOff>
      <xdr:row>111</xdr:row>
      <xdr:rowOff>104775</xdr:rowOff>
    </xdr:to>
    <xdr:cxnSp macro="">
      <xdr:nvCxnSpPr>
        <xdr:cNvPr id="13" name="Straight Arrow Connector 12">
          <a:extLst>
            <a:ext uri="{FF2B5EF4-FFF2-40B4-BE49-F238E27FC236}">
              <a16:creationId xmlns:a16="http://schemas.microsoft.com/office/drawing/2014/main" id="{00000000-0008-0000-0800-00000D000000}"/>
            </a:ext>
          </a:extLst>
        </xdr:cNvPr>
        <xdr:cNvCxnSpPr/>
      </xdr:nvCxnSpPr>
      <xdr:spPr>
        <a:xfrm>
          <a:off x="476250" y="21119646"/>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466725</xdr:colOff>
      <xdr:row>112</xdr:row>
      <xdr:rowOff>114300</xdr:rowOff>
    </xdr:from>
    <xdr:to>
      <xdr:col>1</xdr:col>
      <xdr:colOff>200025</xdr:colOff>
      <xdr:row>112</xdr:row>
      <xdr:rowOff>114300</xdr:rowOff>
    </xdr:to>
    <xdr:cxnSp macro="">
      <xdr:nvCxnSpPr>
        <xdr:cNvPr id="14" name="Straight Arrow Connector 13">
          <a:extLst>
            <a:ext uri="{FF2B5EF4-FFF2-40B4-BE49-F238E27FC236}">
              <a16:creationId xmlns:a16="http://schemas.microsoft.com/office/drawing/2014/main" id="{00000000-0008-0000-0800-00000E000000}"/>
            </a:ext>
          </a:extLst>
        </xdr:cNvPr>
        <xdr:cNvCxnSpPr/>
      </xdr:nvCxnSpPr>
      <xdr:spPr>
        <a:xfrm>
          <a:off x="466725" y="21314229"/>
          <a:ext cx="118926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113</xdr:row>
      <xdr:rowOff>85725</xdr:rowOff>
    </xdr:from>
    <xdr:to>
      <xdr:col>1</xdr:col>
      <xdr:colOff>200025</xdr:colOff>
      <xdr:row>113</xdr:row>
      <xdr:rowOff>85725</xdr:rowOff>
    </xdr:to>
    <xdr:cxnSp macro="">
      <xdr:nvCxnSpPr>
        <xdr:cNvPr id="15" name="Straight Arrow Connector 14">
          <a:extLst>
            <a:ext uri="{FF2B5EF4-FFF2-40B4-BE49-F238E27FC236}">
              <a16:creationId xmlns:a16="http://schemas.microsoft.com/office/drawing/2014/main" id="{00000000-0008-0000-0800-00000F000000}"/>
            </a:ext>
          </a:extLst>
        </xdr:cNvPr>
        <xdr:cNvCxnSpPr/>
      </xdr:nvCxnSpPr>
      <xdr:spPr>
        <a:xfrm>
          <a:off x="323850" y="21470711"/>
          <a:ext cx="133213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1225" row="1">
    <wetp:webextensionref xmlns:r="http://schemas.openxmlformats.org/officeDocument/2006/relationships" r:id="rId1"/>
  </wetp:taskpane>
  <wetp:taskpane dockstate="right" visibility="0" width="1225" row="2">
    <wetp:webextensionref xmlns:r="http://schemas.openxmlformats.org/officeDocument/2006/relationships" r:id="rId2"/>
  </wetp:taskpane>
  <wetp:taskpane dockstate="right" visibility="0" width="1225" row="3">
    <wetp:webextensionref xmlns:r="http://schemas.openxmlformats.org/officeDocument/2006/relationships" r:id="rId3"/>
  </wetp:taskpane>
</wetp:taskpanes>
</file>

<file path=xl/webextensions/webextension1.xml><?xml version="1.0" encoding="utf-8"?>
<we:webextension xmlns:we="http://schemas.microsoft.com/office/webextensions/webextension/2010/11" id="{58EF9E80-CC79-47BA-92A7-FF24D35AD8E5}">
  <we:reference id="wa200005502" version="1.0.0.11" store="en-US" storeType="OMEX"/>
  <we:alternateReferences>
    <we:reference id="wa200005502" version="1.0.0.11" store="wa200005502" storeType="OMEX"/>
  </we:alternateReferences>
  <we:properties>
    <we:property name="docId" value="&quot;5LK38lCpAwQGwXRNHEsJn&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List>
    </a:ext>
  </we:extLst>
</we:webextension>
</file>

<file path=xl/webextensions/webextension2.xml><?xml version="1.0" encoding="utf-8"?>
<we:webextension xmlns:we="http://schemas.microsoft.com/office/webextensions/webextension/2010/11" id="{10519783-E1E1-4EFB-A7A0-5094ECF05336}">
  <we:reference id="wa104051163" version="1.2.0.3" store="en-US" storeType="OMEX"/>
  <we:alternateReferences>
    <we:reference id="wa104051163" version="1.2.0.3" store="wa104051163" storeType="OMEX"/>
  </we:alternateReferences>
  <we:properties/>
  <we:bindings/>
  <we:snapshot xmlns:r="http://schemas.openxmlformats.org/officeDocument/2006/relationships"/>
</we:webextension>
</file>

<file path=xl/webextensions/webextension3.xml><?xml version="1.0" encoding="utf-8"?>
<we:webextension xmlns:we="http://schemas.microsoft.com/office/webextensions/webextension/2010/11" id="{7CE321F5-1419-4AED-AFBD-BA2F62271DA4}">
  <we:reference id="wa200001584" version="2.8.1.5" store="en-US" storeType="OMEX"/>
  <we:alternateReferences>
    <we:reference id="wa200001584" version="2.8.1.5" store="wa20000158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5F19-17EE-4A1F-873E-20B574C9E256}">
  <sheetPr>
    <tabColor indexed="10"/>
  </sheetPr>
  <dimension ref="A1:T519"/>
  <sheetViews>
    <sheetView showGridLines="0" topLeftCell="A11" zoomScale="90" zoomScaleNormal="90" workbookViewId="0">
      <selection activeCell="M19" sqref="M19:M176"/>
    </sheetView>
  </sheetViews>
  <sheetFormatPr defaultRowHeight="12.9" x14ac:dyDescent="0.65"/>
  <cols>
    <col min="1" max="1" width="5.265625" style="79" customWidth="1"/>
    <col min="2" max="2" width="5" style="81" customWidth="1"/>
    <col min="3" max="3" width="5.07421875" style="145" customWidth="1"/>
    <col min="4" max="4" width="9.8046875" style="79" customWidth="1"/>
    <col min="5" max="5" width="10.57421875" style="79" customWidth="1"/>
    <col min="6" max="6" width="12.57421875" style="79" customWidth="1"/>
    <col min="7" max="7" width="13.8046875" style="79" customWidth="1"/>
    <col min="8" max="8" width="11.265625" style="79" customWidth="1"/>
    <col min="9" max="9" width="9.265625" style="79" bestFit="1" customWidth="1"/>
    <col min="10" max="10" width="10.265625" style="79" customWidth="1"/>
    <col min="11" max="11" width="9.8046875" style="79" bestFit="1" customWidth="1"/>
    <col min="12" max="12" width="12.8046875" style="79" customWidth="1"/>
    <col min="13" max="13" width="9.07421875" style="79"/>
    <col min="14" max="14" width="4.57421875" style="79" customWidth="1"/>
    <col min="15" max="15" width="6.265625" style="81" customWidth="1"/>
    <col min="16" max="16" width="9.8046875" style="81" customWidth="1"/>
    <col min="17" max="18" width="9.265625" style="81" bestFit="1" customWidth="1"/>
    <col min="19" max="256" width="9.07421875" style="81"/>
    <col min="257" max="257" width="5.265625" style="81" customWidth="1"/>
    <col min="258" max="258" width="5" style="81" customWidth="1"/>
    <col min="259" max="259" width="5.07421875" style="81" customWidth="1"/>
    <col min="260" max="260" width="9.8046875" style="81" customWidth="1"/>
    <col min="261" max="261" width="10.57421875" style="81" customWidth="1"/>
    <col min="262" max="262" width="12.57421875" style="81" customWidth="1"/>
    <col min="263" max="263" width="13.8046875" style="81" customWidth="1"/>
    <col min="264" max="264" width="11.265625" style="81" customWidth="1"/>
    <col min="265" max="265" width="9.265625" style="81" bestFit="1" customWidth="1"/>
    <col min="266" max="266" width="10.265625" style="81" customWidth="1"/>
    <col min="267" max="267" width="9.8046875" style="81" bestFit="1" customWidth="1"/>
    <col min="268" max="268" width="12.8046875" style="81" customWidth="1"/>
    <col min="269" max="269" width="9.07421875" style="81"/>
    <col min="270" max="270" width="4.57421875" style="81" customWidth="1"/>
    <col min="271" max="271" width="6.265625" style="81" customWidth="1"/>
    <col min="272" max="272" width="9.8046875" style="81" customWidth="1"/>
    <col min="273" max="274" width="9.265625" style="81" bestFit="1" customWidth="1"/>
    <col min="275" max="512" width="9.07421875" style="81"/>
    <col min="513" max="513" width="5.265625" style="81" customWidth="1"/>
    <col min="514" max="514" width="5" style="81" customWidth="1"/>
    <col min="515" max="515" width="5.07421875" style="81" customWidth="1"/>
    <col min="516" max="516" width="9.8046875" style="81" customWidth="1"/>
    <col min="517" max="517" width="10.57421875" style="81" customWidth="1"/>
    <col min="518" max="518" width="12.57421875" style="81" customWidth="1"/>
    <col min="519" max="519" width="13.8046875" style="81" customWidth="1"/>
    <col min="520" max="520" width="11.265625" style="81" customWidth="1"/>
    <col min="521" max="521" width="9.265625" style="81" bestFit="1" customWidth="1"/>
    <col min="522" max="522" width="10.265625" style="81" customWidth="1"/>
    <col min="523" max="523" width="9.8046875" style="81" bestFit="1" customWidth="1"/>
    <col min="524" max="524" width="12.8046875" style="81" customWidth="1"/>
    <col min="525" max="525" width="9.07421875" style="81"/>
    <col min="526" max="526" width="4.57421875" style="81" customWidth="1"/>
    <col min="527" max="527" width="6.265625" style="81" customWidth="1"/>
    <col min="528" max="528" width="9.8046875" style="81" customWidth="1"/>
    <col min="529" max="530" width="9.265625" style="81" bestFit="1" customWidth="1"/>
    <col min="531" max="768" width="9.07421875" style="81"/>
    <col min="769" max="769" width="5.265625" style="81" customWidth="1"/>
    <col min="770" max="770" width="5" style="81" customWidth="1"/>
    <col min="771" max="771" width="5.07421875" style="81" customWidth="1"/>
    <col min="772" max="772" width="9.8046875" style="81" customWidth="1"/>
    <col min="773" max="773" width="10.57421875" style="81" customWidth="1"/>
    <col min="774" max="774" width="12.57421875" style="81" customWidth="1"/>
    <col min="775" max="775" width="13.8046875" style="81" customWidth="1"/>
    <col min="776" max="776" width="11.265625" style="81" customWidth="1"/>
    <col min="777" max="777" width="9.265625" style="81" bestFit="1" customWidth="1"/>
    <col min="778" max="778" width="10.265625" style="81" customWidth="1"/>
    <col min="779" max="779" width="9.8046875" style="81" bestFit="1" customWidth="1"/>
    <col min="780" max="780" width="12.8046875" style="81" customWidth="1"/>
    <col min="781" max="781" width="9.07421875" style="81"/>
    <col min="782" max="782" width="4.57421875" style="81" customWidth="1"/>
    <col min="783" max="783" width="6.265625" style="81" customWidth="1"/>
    <col min="784" max="784" width="9.8046875" style="81" customWidth="1"/>
    <col min="785" max="786" width="9.265625" style="81" bestFit="1" customWidth="1"/>
    <col min="787" max="1024" width="9.07421875" style="81"/>
    <col min="1025" max="1025" width="5.265625" style="81" customWidth="1"/>
    <col min="1026" max="1026" width="5" style="81" customWidth="1"/>
    <col min="1027" max="1027" width="5.07421875" style="81" customWidth="1"/>
    <col min="1028" max="1028" width="9.8046875" style="81" customWidth="1"/>
    <col min="1029" max="1029" width="10.57421875" style="81" customWidth="1"/>
    <col min="1030" max="1030" width="12.57421875" style="81" customWidth="1"/>
    <col min="1031" max="1031" width="13.8046875" style="81" customWidth="1"/>
    <col min="1032" max="1032" width="11.265625" style="81" customWidth="1"/>
    <col min="1033" max="1033" width="9.265625" style="81" bestFit="1" customWidth="1"/>
    <col min="1034" max="1034" width="10.265625" style="81" customWidth="1"/>
    <col min="1035" max="1035" width="9.8046875" style="81" bestFit="1" customWidth="1"/>
    <col min="1036" max="1036" width="12.8046875" style="81" customWidth="1"/>
    <col min="1037" max="1037" width="9.07421875" style="81"/>
    <col min="1038" max="1038" width="4.57421875" style="81" customWidth="1"/>
    <col min="1039" max="1039" width="6.265625" style="81" customWidth="1"/>
    <col min="1040" max="1040" width="9.8046875" style="81" customWidth="1"/>
    <col min="1041" max="1042" width="9.265625" style="81" bestFit="1" customWidth="1"/>
    <col min="1043" max="1280" width="9.07421875" style="81"/>
    <col min="1281" max="1281" width="5.265625" style="81" customWidth="1"/>
    <col min="1282" max="1282" width="5" style="81" customWidth="1"/>
    <col min="1283" max="1283" width="5.07421875" style="81" customWidth="1"/>
    <col min="1284" max="1284" width="9.8046875" style="81" customWidth="1"/>
    <col min="1285" max="1285" width="10.57421875" style="81" customWidth="1"/>
    <col min="1286" max="1286" width="12.57421875" style="81" customWidth="1"/>
    <col min="1287" max="1287" width="13.8046875" style="81" customWidth="1"/>
    <col min="1288" max="1288" width="11.265625" style="81" customWidth="1"/>
    <col min="1289" max="1289" width="9.265625" style="81" bestFit="1" customWidth="1"/>
    <col min="1290" max="1290" width="10.265625" style="81" customWidth="1"/>
    <col min="1291" max="1291" width="9.8046875" style="81" bestFit="1" customWidth="1"/>
    <col min="1292" max="1292" width="12.8046875" style="81" customWidth="1"/>
    <col min="1293" max="1293" width="9.07421875" style="81"/>
    <col min="1294" max="1294" width="4.57421875" style="81" customWidth="1"/>
    <col min="1295" max="1295" width="6.265625" style="81" customWidth="1"/>
    <col min="1296" max="1296" width="9.8046875" style="81" customWidth="1"/>
    <col min="1297" max="1298" width="9.265625" style="81" bestFit="1" customWidth="1"/>
    <col min="1299" max="1536" width="9.07421875" style="81"/>
    <col min="1537" max="1537" width="5.265625" style="81" customWidth="1"/>
    <col min="1538" max="1538" width="5" style="81" customWidth="1"/>
    <col min="1539" max="1539" width="5.07421875" style="81" customWidth="1"/>
    <col min="1540" max="1540" width="9.8046875" style="81" customWidth="1"/>
    <col min="1541" max="1541" width="10.57421875" style="81" customWidth="1"/>
    <col min="1542" max="1542" width="12.57421875" style="81" customWidth="1"/>
    <col min="1543" max="1543" width="13.8046875" style="81" customWidth="1"/>
    <col min="1544" max="1544" width="11.265625" style="81" customWidth="1"/>
    <col min="1545" max="1545" width="9.265625" style="81" bestFit="1" customWidth="1"/>
    <col min="1546" max="1546" width="10.265625" style="81" customWidth="1"/>
    <col min="1547" max="1547" width="9.8046875" style="81" bestFit="1" customWidth="1"/>
    <col min="1548" max="1548" width="12.8046875" style="81" customWidth="1"/>
    <col min="1549" max="1549" width="9.07421875" style="81"/>
    <col min="1550" max="1550" width="4.57421875" style="81" customWidth="1"/>
    <col min="1551" max="1551" width="6.265625" style="81" customWidth="1"/>
    <col min="1552" max="1552" width="9.8046875" style="81" customWidth="1"/>
    <col min="1553" max="1554" width="9.265625" style="81" bestFit="1" customWidth="1"/>
    <col min="1555" max="1792" width="9.07421875" style="81"/>
    <col min="1793" max="1793" width="5.265625" style="81" customWidth="1"/>
    <col min="1794" max="1794" width="5" style="81" customWidth="1"/>
    <col min="1795" max="1795" width="5.07421875" style="81" customWidth="1"/>
    <col min="1796" max="1796" width="9.8046875" style="81" customWidth="1"/>
    <col min="1797" max="1797" width="10.57421875" style="81" customWidth="1"/>
    <col min="1798" max="1798" width="12.57421875" style="81" customWidth="1"/>
    <col min="1799" max="1799" width="13.8046875" style="81" customWidth="1"/>
    <col min="1800" max="1800" width="11.265625" style="81" customWidth="1"/>
    <col min="1801" max="1801" width="9.265625" style="81" bestFit="1" customWidth="1"/>
    <col min="1802" max="1802" width="10.265625" style="81" customWidth="1"/>
    <col min="1803" max="1803" width="9.8046875" style="81" bestFit="1" customWidth="1"/>
    <col min="1804" max="1804" width="12.8046875" style="81" customWidth="1"/>
    <col min="1805" max="1805" width="9.07421875" style="81"/>
    <col min="1806" max="1806" width="4.57421875" style="81" customWidth="1"/>
    <col min="1807" max="1807" width="6.265625" style="81" customWidth="1"/>
    <col min="1808" max="1808" width="9.8046875" style="81" customWidth="1"/>
    <col min="1809" max="1810" width="9.265625" style="81" bestFit="1" customWidth="1"/>
    <col min="1811" max="2048" width="9.07421875" style="81"/>
    <col min="2049" max="2049" width="5.265625" style="81" customWidth="1"/>
    <col min="2050" max="2050" width="5" style="81" customWidth="1"/>
    <col min="2051" max="2051" width="5.07421875" style="81" customWidth="1"/>
    <col min="2052" max="2052" width="9.8046875" style="81" customWidth="1"/>
    <col min="2053" max="2053" width="10.57421875" style="81" customWidth="1"/>
    <col min="2054" max="2054" width="12.57421875" style="81" customWidth="1"/>
    <col min="2055" max="2055" width="13.8046875" style="81" customWidth="1"/>
    <col min="2056" max="2056" width="11.265625" style="81" customWidth="1"/>
    <col min="2057" max="2057" width="9.265625" style="81" bestFit="1" customWidth="1"/>
    <col min="2058" max="2058" width="10.265625" style="81" customWidth="1"/>
    <col min="2059" max="2059" width="9.8046875" style="81" bestFit="1" customWidth="1"/>
    <col min="2060" max="2060" width="12.8046875" style="81" customWidth="1"/>
    <col min="2061" max="2061" width="9.07421875" style="81"/>
    <col min="2062" max="2062" width="4.57421875" style="81" customWidth="1"/>
    <col min="2063" max="2063" width="6.265625" style="81" customWidth="1"/>
    <col min="2064" max="2064" width="9.8046875" style="81" customWidth="1"/>
    <col min="2065" max="2066" width="9.265625" style="81" bestFit="1" customWidth="1"/>
    <col min="2067" max="2304" width="9.07421875" style="81"/>
    <col min="2305" max="2305" width="5.265625" style="81" customWidth="1"/>
    <col min="2306" max="2306" width="5" style="81" customWidth="1"/>
    <col min="2307" max="2307" width="5.07421875" style="81" customWidth="1"/>
    <col min="2308" max="2308" width="9.8046875" style="81" customWidth="1"/>
    <col min="2309" max="2309" width="10.57421875" style="81" customWidth="1"/>
    <col min="2310" max="2310" width="12.57421875" style="81" customWidth="1"/>
    <col min="2311" max="2311" width="13.8046875" style="81" customWidth="1"/>
    <col min="2312" max="2312" width="11.265625" style="81" customWidth="1"/>
    <col min="2313" max="2313" width="9.265625" style="81" bestFit="1" customWidth="1"/>
    <col min="2314" max="2314" width="10.265625" style="81" customWidth="1"/>
    <col min="2315" max="2315" width="9.8046875" style="81" bestFit="1" customWidth="1"/>
    <col min="2316" max="2316" width="12.8046875" style="81" customWidth="1"/>
    <col min="2317" max="2317" width="9.07421875" style="81"/>
    <col min="2318" max="2318" width="4.57421875" style="81" customWidth="1"/>
    <col min="2319" max="2319" width="6.265625" style="81" customWidth="1"/>
    <col min="2320" max="2320" width="9.8046875" style="81" customWidth="1"/>
    <col min="2321" max="2322" width="9.265625" style="81" bestFit="1" customWidth="1"/>
    <col min="2323" max="2560" width="9.07421875" style="81"/>
    <col min="2561" max="2561" width="5.265625" style="81" customWidth="1"/>
    <col min="2562" max="2562" width="5" style="81" customWidth="1"/>
    <col min="2563" max="2563" width="5.07421875" style="81" customWidth="1"/>
    <col min="2564" max="2564" width="9.8046875" style="81" customWidth="1"/>
    <col min="2565" max="2565" width="10.57421875" style="81" customWidth="1"/>
    <col min="2566" max="2566" width="12.57421875" style="81" customWidth="1"/>
    <col min="2567" max="2567" width="13.8046875" style="81" customWidth="1"/>
    <col min="2568" max="2568" width="11.265625" style="81" customWidth="1"/>
    <col min="2569" max="2569" width="9.265625" style="81" bestFit="1" customWidth="1"/>
    <col min="2570" max="2570" width="10.265625" style="81" customWidth="1"/>
    <col min="2571" max="2571" width="9.8046875" style="81" bestFit="1" customWidth="1"/>
    <col min="2572" max="2572" width="12.8046875" style="81" customWidth="1"/>
    <col min="2573" max="2573" width="9.07421875" style="81"/>
    <col min="2574" max="2574" width="4.57421875" style="81" customWidth="1"/>
    <col min="2575" max="2575" width="6.265625" style="81" customWidth="1"/>
    <col min="2576" max="2576" width="9.8046875" style="81" customWidth="1"/>
    <col min="2577" max="2578" width="9.265625" style="81" bestFit="1" customWidth="1"/>
    <col min="2579" max="2816" width="9.07421875" style="81"/>
    <col min="2817" max="2817" width="5.265625" style="81" customWidth="1"/>
    <col min="2818" max="2818" width="5" style="81" customWidth="1"/>
    <col min="2819" max="2819" width="5.07421875" style="81" customWidth="1"/>
    <col min="2820" max="2820" width="9.8046875" style="81" customWidth="1"/>
    <col min="2821" max="2821" width="10.57421875" style="81" customWidth="1"/>
    <col min="2822" max="2822" width="12.57421875" style="81" customWidth="1"/>
    <col min="2823" max="2823" width="13.8046875" style="81" customWidth="1"/>
    <col min="2824" max="2824" width="11.265625" style="81" customWidth="1"/>
    <col min="2825" max="2825" width="9.265625" style="81" bestFit="1" customWidth="1"/>
    <col min="2826" max="2826" width="10.265625" style="81" customWidth="1"/>
    <col min="2827" max="2827" width="9.8046875" style="81" bestFit="1" customWidth="1"/>
    <col min="2828" max="2828" width="12.8046875" style="81" customWidth="1"/>
    <col min="2829" max="2829" width="9.07421875" style="81"/>
    <col min="2830" max="2830" width="4.57421875" style="81" customWidth="1"/>
    <col min="2831" max="2831" width="6.265625" style="81" customWidth="1"/>
    <col min="2832" max="2832" width="9.8046875" style="81" customWidth="1"/>
    <col min="2833" max="2834" width="9.265625" style="81" bestFit="1" customWidth="1"/>
    <col min="2835" max="3072" width="9.07421875" style="81"/>
    <col min="3073" max="3073" width="5.265625" style="81" customWidth="1"/>
    <col min="3074" max="3074" width="5" style="81" customWidth="1"/>
    <col min="3075" max="3075" width="5.07421875" style="81" customWidth="1"/>
    <col min="3076" max="3076" width="9.8046875" style="81" customWidth="1"/>
    <col min="3077" max="3077" width="10.57421875" style="81" customWidth="1"/>
    <col min="3078" max="3078" width="12.57421875" style="81" customWidth="1"/>
    <col min="3079" max="3079" width="13.8046875" style="81" customWidth="1"/>
    <col min="3080" max="3080" width="11.265625" style="81" customWidth="1"/>
    <col min="3081" max="3081" width="9.265625" style="81" bestFit="1" customWidth="1"/>
    <col min="3082" max="3082" width="10.265625" style="81" customWidth="1"/>
    <col min="3083" max="3083" width="9.8046875" style="81" bestFit="1" customWidth="1"/>
    <col min="3084" max="3084" width="12.8046875" style="81" customWidth="1"/>
    <col min="3085" max="3085" width="9.07421875" style="81"/>
    <col min="3086" max="3086" width="4.57421875" style="81" customWidth="1"/>
    <col min="3087" max="3087" width="6.265625" style="81" customWidth="1"/>
    <col min="3088" max="3088" width="9.8046875" style="81" customWidth="1"/>
    <col min="3089" max="3090" width="9.265625" style="81" bestFit="1" customWidth="1"/>
    <col min="3091" max="3328" width="9.07421875" style="81"/>
    <col min="3329" max="3329" width="5.265625" style="81" customWidth="1"/>
    <col min="3330" max="3330" width="5" style="81" customWidth="1"/>
    <col min="3331" max="3331" width="5.07421875" style="81" customWidth="1"/>
    <col min="3332" max="3332" width="9.8046875" style="81" customWidth="1"/>
    <col min="3333" max="3333" width="10.57421875" style="81" customWidth="1"/>
    <col min="3334" max="3334" width="12.57421875" style="81" customWidth="1"/>
    <col min="3335" max="3335" width="13.8046875" style="81" customWidth="1"/>
    <col min="3336" max="3336" width="11.265625" style="81" customWidth="1"/>
    <col min="3337" max="3337" width="9.265625" style="81" bestFit="1" customWidth="1"/>
    <col min="3338" max="3338" width="10.265625" style="81" customWidth="1"/>
    <col min="3339" max="3339" width="9.8046875" style="81" bestFit="1" customWidth="1"/>
    <col min="3340" max="3340" width="12.8046875" style="81" customWidth="1"/>
    <col min="3341" max="3341" width="9.07421875" style="81"/>
    <col min="3342" max="3342" width="4.57421875" style="81" customWidth="1"/>
    <col min="3343" max="3343" width="6.265625" style="81" customWidth="1"/>
    <col min="3344" max="3344" width="9.8046875" style="81" customWidth="1"/>
    <col min="3345" max="3346" width="9.265625" style="81" bestFit="1" customWidth="1"/>
    <col min="3347" max="3584" width="9.07421875" style="81"/>
    <col min="3585" max="3585" width="5.265625" style="81" customWidth="1"/>
    <col min="3586" max="3586" width="5" style="81" customWidth="1"/>
    <col min="3587" max="3587" width="5.07421875" style="81" customWidth="1"/>
    <col min="3588" max="3588" width="9.8046875" style="81" customWidth="1"/>
    <col min="3589" max="3589" width="10.57421875" style="81" customWidth="1"/>
    <col min="3590" max="3590" width="12.57421875" style="81" customWidth="1"/>
    <col min="3591" max="3591" width="13.8046875" style="81" customWidth="1"/>
    <col min="3592" max="3592" width="11.265625" style="81" customWidth="1"/>
    <col min="3593" max="3593" width="9.265625" style="81" bestFit="1" customWidth="1"/>
    <col min="3594" max="3594" width="10.265625" style="81" customWidth="1"/>
    <col min="3595" max="3595" width="9.8046875" style="81" bestFit="1" customWidth="1"/>
    <col min="3596" max="3596" width="12.8046875" style="81" customWidth="1"/>
    <col min="3597" max="3597" width="9.07421875" style="81"/>
    <col min="3598" max="3598" width="4.57421875" style="81" customWidth="1"/>
    <col min="3599" max="3599" width="6.265625" style="81" customWidth="1"/>
    <col min="3600" max="3600" width="9.8046875" style="81" customWidth="1"/>
    <col min="3601" max="3602" width="9.265625" style="81" bestFit="1" customWidth="1"/>
    <col min="3603" max="3840" width="9.07421875" style="81"/>
    <col min="3841" max="3841" width="5.265625" style="81" customWidth="1"/>
    <col min="3842" max="3842" width="5" style="81" customWidth="1"/>
    <col min="3843" max="3843" width="5.07421875" style="81" customWidth="1"/>
    <col min="3844" max="3844" width="9.8046875" style="81" customWidth="1"/>
    <col min="3845" max="3845" width="10.57421875" style="81" customWidth="1"/>
    <col min="3846" max="3846" width="12.57421875" style="81" customWidth="1"/>
    <col min="3847" max="3847" width="13.8046875" style="81" customWidth="1"/>
    <col min="3848" max="3848" width="11.265625" style="81" customWidth="1"/>
    <col min="3849" max="3849" width="9.265625" style="81" bestFit="1" customWidth="1"/>
    <col min="3850" max="3850" width="10.265625" style="81" customWidth="1"/>
    <col min="3851" max="3851" width="9.8046875" style="81" bestFit="1" customWidth="1"/>
    <col min="3852" max="3852" width="12.8046875" style="81" customWidth="1"/>
    <col min="3853" max="3853" width="9.07421875" style="81"/>
    <col min="3854" max="3854" width="4.57421875" style="81" customWidth="1"/>
    <col min="3855" max="3855" width="6.265625" style="81" customWidth="1"/>
    <col min="3856" max="3856" width="9.8046875" style="81" customWidth="1"/>
    <col min="3857" max="3858" width="9.265625" style="81" bestFit="1" customWidth="1"/>
    <col min="3859" max="4096" width="9.07421875" style="81"/>
    <col min="4097" max="4097" width="5.265625" style="81" customWidth="1"/>
    <col min="4098" max="4098" width="5" style="81" customWidth="1"/>
    <col min="4099" max="4099" width="5.07421875" style="81" customWidth="1"/>
    <col min="4100" max="4100" width="9.8046875" style="81" customWidth="1"/>
    <col min="4101" max="4101" width="10.57421875" style="81" customWidth="1"/>
    <col min="4102" max="4102" width="12.57421875" style="81" customWidth="1"/>
    <col min="4103" max="4103" width="13.8046875" style="81" customWidth="1"/>
    <col min="4104" max="4104" width="11.265625" style="81" customWidth="1"/>
    <col min="4105" max="4105" width="9.265625" style="81" bestFit="1" customWidth="1"/>
    <col min="4106" max="4106" width="10.265625" style="81" customWidth="1"/>
    <col min="4107" max="4107" width="9.8046875" style="81" bestFit="1" customWidth="1"/>
    <col min="4108" max="4108" width="12.8046875" style="81" customWidth="1"/>
    <col min="4109" max="4109" width="9.07421875" style="81"/>
    <col min="4110" max="4110" width="4.57421875" style="81" customWidth="1"/>
    <col min="4111" max="4111" width="6.265625" style="81" customWidth="1"/>
    <col min="4112" max="4112" width="9.8046875" style="81" customWidth="1"/>
    <col min="4113" max="4114" width="9.265625" style="81" bestFit="1" customWidth="1"/>
    <col min="4115" max="4352" width="9.07421875" style="81"/>
    <col min="4353" max="4353" width="5.265625" style="81" customWidth="1"/>
    <col min="4354" max="4354" width="5" style="81" customWidth="1"/>
    <col min="4355" max="4355" width="5.07421875" style="81" customWidth="1"/>
    <col min="4356" max="4356" width="9.8046875" style="81" customWidth="1"/>
    <col min="4357" max="4357" width="10.57421875" style="81" customWidth="1"/>
    <col min="4358" max="4358" width="12.57421875" style="81" customWidth="1"/>
    <col min="4359" max="4359" width="13.8046875" style="81" customWidth="1"/>
    <col min="4360" max="4360" width="11.265625" style="81" customWidth="1"/>
    <col min="4361" max="4361" width="9.265625" style="81" bestFit="1" customWidth="1"/>
    <col min="4362" max="4362" width="10.265625" style="81" customWidth="1"/>
    <col min="4363" max="4363" width="9.8046875" style="81" bestFit="1" customWidth="1"/>
    <col min="4364" max="4364" width="12.8046875" style="81" customWidth="1"/>
    <col min="4365" max="4365" width="9.07421875" style="81"/>
    <col min="4366" max="4366" width="4.57421875" style="81" customWidth="1"/>
    <col min="4367" max="4367" width="6.265625" style="81" customWidth="1"/>
    <col min="4368" max="4368" width="9.8046875" style="81" customWidth="1"/>
    <col min="4369" max="4370" width="9.265625" style="81" bestFit="1" customWidth="1"/>
    <col min="4371" max="4608" width="9.07421875" style="81"/>
    <col min="4609" max="4609" width="5.265625" style="81" customWidth="1"/>
    <col min="4610" max="4610" width="5" style="81" customWidth="1"/>
    <col min="4611" max="4611" width="5.07421875" style="81" customWidth="1"/>
    <col min="4612" max="4612" width="9.8046875" style="81" customWidth="1"/>
    <col min="4613" max="4613" width="10.57421875" style="81" customWidth="1"/>
    <col min="4614" max="4614" width="12.57421875" style="81" customWidth="1"/>
    <col min="4615" max="4615" width="13.8046875" style="81" customWidth="1"/>
    <col min="4616" max="4616" width="11.265625" style="81" customWidth="1"/>
    <col min="4617" max="4617" width="9.265625" style="81" bestFit="1" customWidth="1"/>
    <col min="4618" max="4618" width="10.265625" style="81" customWidth="1"/>
    <col min="4619" max="4619" width="9.8046875" style="81" bestFit="1" customWidth="1"/>
    <col min="4620" max="4620" width="12.8046875" style="81" customWidth="1"/>
    <col min="4621" max="4621" width="9.07421875" style="81"/>
    <col min="4622" max="4622" width="4.57421875" style="81" customWidth="1"/>
    <col min="4623" max="4623" width="6.265625" style="81" customWidth="1"/>
    <col min="4624" max="4624" width="9.8046875" style="81" customWidth="1"/>
    <col min="4625" max="4626" width="9.265625" style="81" bestFit="1" customWidth="1"/>
    <col min="4627" max="4864" width="9.07421875" style="81"/>
    <col min="4865" max="4865" width="5.265625" style="81" customWidth="1"/>
    <col min="4866" max="4866" width="5" style="81" customWidth="1"/>
    <col min="4867" max="4867" width="5.07421875" style="81" customWidth="1"/>
    <col min="4868" max="4868" width="9.8046875" style="81" customWidth="1"/>
    <col min="4869" max="4869" width="10.57421875" style="81" customWidth="1"/>
    <col min="4870" max="4870" width="12.57421875" style="81" customWidth="1"/>
    <col min="4871" max="4871" width="13.8046875" style="81" customWidth="1"/>
    <col min="4872" max="4872" width="11.265625" style="81" customWidth="1"/>
    <col min="4873" max="4873" width="9.265625" style="81" bestFit="1" customWidth="1"/>
    <col min="4874" max="4874" width="10.265625" style="81" customWidth="1"/>
    <col min="4875" max="4875" width="9.8046875" style="81" bestFit="1" customWidth="1"/>
    <col min="4876" max="4876" width="12.8046875" style="81" customWidth="1"/>
    <col min="4877" max="4877" width="9.07421875" style="81"/>
    <col min="4878" max="4878" width="4.57421875" style="81" customWidth="1"/>
    <col min="4879" max="4879" width="6.265625" style="81" customWidth="1"/>
    <col min="4880" max="4880" width="9.8046875" style="81" customWidth="1"/>
    <col min="4881" max="4882" width="9.265625" style="81" bestFit="1" customWidth="1"/>
    <col min="4883" max="5120" width="9.07421875" style="81"/>
    <col min="5121" max="5121" width="5.265625" style="81" customWidth="1"/>
    <col min="5122" max="5122" width="5" style="81" customWidth="1"/>
    <col min="5123" max="5123" width="5.07421875" style="81" customWidth="1"/>
    <col min="5124" max="5124" width="9.8046875" style="81" customWidth="1"/>
    <col min="5125" max="5125" width="10.57421875" style="81" customWidth="1"/>
    <col min="5126" max="5126" width="12.57421875" style="81" customWidth="1"/>
    <col min="5127" max="5127" width="13.8046875" style="81" customWidth="1"/>
    <col min="5128" max="5128" width="11.265625" style="81" customWidth="1"/>
    <col min="5129" max="5129" width="9.265625" style="81" bestFit="1" customWidth="1"/>
    <col min="5130" max="5130" width="10.265625" style="81" customWidth="1"/>
    <col min="5131" max="5131" width="9.8046875" style="81" bestFit="1" customWidth="1"/>
    <col min="5132" max="5132" width="12.8046875" style="81" customWidth="1"/>
    <col min="5133" max="5133" width="9.07421875" style="81"/>
    <col min="5134" max="5134" width="4.57421875" style="81" customWidth="1"/>
    <col min="5135" max="5135" width="6.265625" style="81" customWidth="1"/>
    <col min="5136" max="5136" width="9.8046875" style="81" customWidth="1"/>
    <col min="5137" max="5138" width="9.265625" style="81" bestFit="1" customWidth="1"/>
    <col min="5139" max="5376" width="9.07421875" style="81"/>
    <col min="5377" max="5377" width="5.265625" style="81" customWidth="1"/>
    <col min="5378" max="5378" width="5" style="81" customWidth="1"/>
    <col min="5379" max="5379" width="5.07421875" style="81" customWidth="1"/>
    <col min="5380" max="5380" width="9.8046875" style="81" customWidth="1"/>
    <col min="5381" max="5381" width="10.57421875" style="81" customWidth="1"/>
    <col min="5382" max="5382" width="12.57421875" style="81" customWidth="1"/>
    <col min="5383" max="5383" width="13.8046875" style="81" customWidth="1"/>
    <col min="5384" max="5384" width="11.265625" style="81" customWidth="1"/>
    <col min="5385" max="5385" width="9.265625" style="81" bestFit="1" customWidth="1"/>
    <col min="5386" max="5386" width="10.265625" style="81" customWidth="1"/>
    <col min="5387" max="5387" width="9.8046875" style="81" bestFit="1" customWidth="1"/>
    <col min="5388" max="5388" width="12.8046875" style="81" customWidth="1"/>
    <col min="5389" max="5389" width="9.07421875" style="81"/>
    <col min="5390" max="5390" width="4.57421875" style="81" customWidth="1"/>
    <col min="5391" max="5391" width="6.265625" style="81" customWidth="1"/>
    <col min="5392" max="5392" width="9.8046875" style="81" customWidth="1"/>
    <col min="5393" max="5394" width="9.265625" style="81" bestFit="1" customWidth="1"/>
    <col min="5395" max="5632" width="9.07421875" style="81"/>
    <col min="5633" max="5633" width="5.265625" style="81" customWidth="1"/>
    <col min="5634" max="5634" width="5" style="81" customWidth="1"/>
    <col min="5635" max="5635" width="5.07421875" style="81" customWidth="1"/>
    <col min="5636" max="5636" width="9.8046875" style="81" customWidth="1"/>
    <col min="5637" max="5637" width="10.57421875" style="81" customWidth="1"/>
    <col min="5638" max="5638" width="12.57421875" style="81" customWidth="1"/>
    <col min="5639" max="5639" width="13.8046875" style="81" customWidth="1"/>
    <col min="5640" max="5640" width="11.265625" style="81" customWidth="1"/>
    <col min="5641" max="5641" width="9.265625" style="81" bestFit="1" customWidth="1"/>
    <col min="5642" max="5642" width="10.265625" style="81" customWidth="1"/>
    <col min="5643" max="5643" width="9.8046875" style="81" bestFit="1" customWidth="1"/>
    <col min="5644" max="5644" width="12.8046875" style="81" customWidth="1"/>
    <col min="5645" max="5645" width="9.07421875" style="81"/>
    <col min="5646" max="5646" width="4.57421875" style="81" customWidth="1"/>
    <col min="5647" max="5647" width="6.265625" style="81" customWidth="1"/>
    <col min="5648" max="5648" width="9.8046875" style="81" customWidth="1"/>
    <col min="5649" max="5650" width="9.265625" style="81" bestFit="1" customWidth="1"/>
    <col min="5651" max="5888" width="9.07421875" style="81"/>
    <col min="5889" max="5889" width="5.265625" style="81" customWidth="1"/>
    <col min="5890" max="5890" width="5" style="81" customWidth="1"/>
    <col min="5891" max="5891" width="5.07421875" style="81" customWidth="1"/>
    <col min="5892" max="5892" width="9.8046875" style="81" customWidth="1"/>
    <col min="5893" max="5893" width="10.57421875" style="81" customWidth="1"/>
    <col min="5894" max="5894" width="12.57421875" style="81" customWidth="1"/>
    <col min="5895" max="5895" width="13.8046875" style="81" customWidth="1"/>
    <col min="5896" max="5896" width="11.265625" style="81" customWidth="1"/>
    <col min="5897" max="5897" width="9.265625" style="81" bestFit="1" customWidth="1"/>
    <col min="5898" max="5898" width="10.265625" style="81" customWidth="1"/>
    <col min="5899" max="5899" width="9.8046875" style="81" bestFit="1" customWidth="1"/>
    <col min="5900" max="5900" width="12.8046875" style="81" customWidth="1"/>
    <col min="5901" max="5901" width="9.07421875" style="81"/>
    <col min="5902" max="5902" width="4.57421875" style="81" customWidth="1"/>
    <col min="5903" max="5903" width="6.265625" style="81" customWidth="1"/>
    <col min="5904" max="5904" width="9.8046875" style="81" customWidth="1"/>
    <col min="5905" max="5906" width="9.265625" style="81" bestFit="1" customWidth="1"/>
    <col min="5907" max="6144" width="9.07421875" style="81"/>
    <col min="6145" max="6145" width="5.265625" style="81" customWidth="1"/>
    <col min="6146" max="6146" width="5" style="81" customWidth="1"/>
    <col min="6147" max="6147" width="5.07421875" style="81" customWidth="1"/>
    <col min="6148" max="6148" width="9.8046875" style="81" customWidth="1"/>
    <col min="6149" max="6149" width="10.57421875" style="81" customWidth="1"/>
    <col min="6150" max="6150" width="12.57421875" style="81" customWidth="1"/>
    <col min="6151" max="6151" width="13.8046875" style="81" customWidth="1"/>
    <col min="6152" max="6152" width="11.265625" style="81" customWidth="1"/>
    <col min="6153" max="6153" width="9.265625" style="81" bestFit="1" customWidth="1"/>
    <col min="6154" max="6154" width="10.265625" style="81" customWidth="1"/>
    <col min="6155" max="6155" width="9.8046875" style="81" bestFit="1" customWidth="1"/>
    <col min="6156" max="6156" width="12.8046875" style="81" customWidth="1"/>
    <col min="6157" max="6157" width="9.07421875" style="81"/>
    <col min="6158" max="6158" width="4.57421875" style="81" customWidth="1"/>
    <col min="6159" max="6159" width="6.265625" style="81" customWidth="1"/>
    <col min="6160" max="6160" width="9.8046875" style="81" customWidth="1"/>
    <col min="6161" max="6162" width="9.265625" style="81" bestFit="1" customWidth="1"/>
    <col min="6163" max="6400" width="9.07421875" style="81"/>
    <col min="6401" max="6401" width="5.265625" style="81" customWidth="1"/>
    <col min="6402" max="6402" width="5" style="81" customWidth="1"/>
    <col min="6403" max="6403" width="5.07421875" style="81" customWidth="1"/>
    <col min="6404" max="6404" width="9.8046875" style="81" customWidth="1"/>
    <col min="6405" max="6405" width="10.57421875" style="81" customWidth="1"/>
    <col min="6406" max="6406" width="12.57421875" style="81" customWidth="1"/>
    <col min="6407" max="6407" width="13.8046875" style="81" customWidth="1"/>
    <col min="6408" max="6408" width="11.265625" style="81" customWidth="1"/>
    <col min="6409" max="6409" width="9.265625" style="81" bestFit="1" customWidth="1"/>
    <col min="6410" max="6410" width="10.265625" style="81" customWidth="1"/>
    <col min="6411" max="6411" width="9.8046875" style="81" bestFit="1" customWidth="1"/>
    <col min="6412" max="6412" width="12.8046875" style="81" customWidth="1"/>
    <col min="6413" max="6413" width="9.07421875" style="81"/>
    <col min="6414" max="6414" width="4.57421875" style="81" customWidth="1"/>
    <col min="6415" max="6415" width="6.265625" style="81" customWidth="1"/>
    <col min="6416" max="6416" width="9.8046875" style="81" customWidth="1"/>
    <col min="6417" max="6418" width="9.265625" style="81" bestFit="1" customWidth="1"/>
    <col min="6419" max="6656" width="9.07421875" style="81"/>
    <col min="6657" max="6657" width="5.265625" style="81" customWidth="1"/>
    <col min="6658" max="6658" width="5" style="81" customWidth="1"/>
    <col min="6659" max="6659" width="5.07421875" style="81" customWidth="1"/>
    <col min="6660" max="6660" width="9.8046875" style="81" customWidth="1"/>
    <col min="6661" max="6661" width="10.57421875" style="81" customWidth="1"/>
    <col min="6662" max="6662" width="12.57421875" style="81" customWidth="1"/>
    <col min="6663" max="6663" width="13.8046875" style="81" customWidth="1"/>
    <col min="6664" max="6664" width="11.265625" style="81" customWidth="1"/>
    <col min="6665" max="6665" width="9.265625" style="81" bestFit="1" customWidth="1"/>
    <col min="6666" max="6666" width="10.265625" style="81" customWidth="1"/>
    <col min="6667" max="6667" width="9.8046875" style="81" bestFit="1" customWidth="1"/>
    <col min="6668" max="6668" width="12.8046875" style="81" customWidth="1"/>
    <col min="6669" max="6669" width="9.07421875" style="81"/>
    <col min="6670" max="6670" width="4.57421875" style="81" customWidth="1"/>
    <col min="6671" max="6671" width="6.265625" style="81" customWidth="1"/>
    <col min="6672" max="6672" width="9.8046875" style="81" customWidth="1"/>
    <col min="6673" max="6674" width="9.265625" style="81" bestFit="1" customWidth="1"/>
    <col min="6675" max="6912" width="9.07421875" style="81"/>
    <col min="6913" max="6913" width="5.265625" style="81" customWidth="1"/>
    <col min="6914" max="6914" width="5" style="81" customWidth="1"/>
    <col min="6915" max="6915" width="5.07421875" style="81" customWidth="1"/>
    <col min="6916" max="6916" width="9.8046875" style="81" customWidth="1"/>
    <col min="6917" max="6917" width="10.57421875" style="81" customWidth="1"/>
    <col min="6918" max="6918" width="12.57421875" style="81" customWidth="1"/>
    <col min="6919" max="6919" width="13.8046875" style="81" customWidth="1"/>
    <col min="6920" max="6920" width="11.265625" style="81" customWidth="1"/>
    <col min="6921" max="6921" width="9.265625" style="81" bestFit="1" customWidth="1"/>
    <col min="6922" max="6922" width="10.265625" style="81" customWidth="1"/>
    <col min="6923" max="6923" width="9.8046875" style="81" bestFit="1" customWidth="1"/>
    <col min="6924" max="6924" width="12.8046875" style="81" customWidth="1"/>
    <col min="6925" max="6925" width="9.07421875" style="81"/>
    <col min="6926" max="6926" width="4.57421875" style="81" customWidth="1"/>
    <col min="6927" max="6927" width="6.265625" style="81" customWidth="1"/>
    <col min="6928" max="6928" width="9.8046875" style="81" customWidth="1"/>
    <col min="6929" max="6930" width="9.265625" style="81" bestFit="1" customWidth="1"/>
    <col min="6931" max="7168" width="9.07421875" style="81"/>
    <col min="7169" max="7169" width="5.265625" style="81" customWidth="1"/>
    <col min="7170" max="7170" width="5" style="81" customWidth="1"/>
    <col min="7171" max="7171" width="5.07421875" style="81" customWidth="1"/>
    <col min="7172" max="7172" width="9.8046875" style="81" customWidth="1"/>
    <col min="7173" max="7173" width="10.57421875" style="81" customWidth="1"/>
    <col min="7174" max="7174" width="12.57421875" style="81" customWidth="1"/>
    <col min="7175" max="7175" width="13.8046875" style="81" customWidth="1"/>
    <col min="7176" max="7176" width="11.265625" style="81" customWidth="1"/>
    <col min="7177" max="7177" width="9.265625" style="81" bestFit="1" customWidth="1"/>
    <col min="7178" max="7178" width="10.265625" style="81" customWidth="1"/>
    <col min="7179" max="7179" width="9.8046875" style="81" bestFit="1" customWidth="1"/>
    <col min="7180" max="7180" width="12.8046875" style="81" customWidth="1"/>
    <col min="7181" max="7181" width="9.07421875" style="81"/>
    <col min="7182" max="7182" width="4.57421875" style="81" customWidth="1"/>
    <col min="7183" max="7183" width="6.265625" style="81" customWidth="1"/>
    <col min="7184" max="7184" width="9.8046875" style="81" customWidth="1"/>
    <col min="7185" max="7186" width="9.265625" style="81" bestFit="1" customWidth="1"/>
    <col min="7187" max="7424" width="9.07421875" style="81"/>
    <col min="7425" max="7425" width="5.265625" style="81" customWidth="1"/>
    <col min="7426" max="7426" width="5" style="81" customWidth="1"/>
    <col min="7427" max="7427" width="5.07421875" style="81" customWidth="1"/>
    <col min="7428" max="7428" width="9.8046875" style="81" customWidth="1"/>
    <col min="7429" max="7429" width="10.57421875" style="81" customWidth="1"/>
    <col min="7430" max="7430" width="12.57421875" style="81" customWidth="1"/>
    <col min="7431" max="7431" width="13.8046875" style="81" customWidth="1"/>
    <col min="7432" max="7432" width="11.265625" style="81" customWidth="1"/>
    <col min="7433" max="7433" width="9.265625" style="81" bestFit="1" customWidth="1"/>
    <col min="7434" max="7434" width="10.265625" style="81" customWidth="1"/>
    <col min="7435" max="7435" width="9.8046875" style="81" bestFit="1" customWidth="1"/>
    <col min="7436" max="7436" width="12.8046875" style="81" customWidth="1"/>
    <col min="7437" max="7437" width="9.07421875" style="81"/>
    <col min="7438" max="7438" width="4.57421875" style="81" customWidth="1"/>
    <col min="7439" max="7439" width="6.265625" style="81" customWidth="1"/>
    <col min="7440" max="7440" width="9.8046875" style="81" customWidth="1"/>
    <col min="7441" max="7442" width="9.265625" style="81" bestFit="1" customWidth="1"/>
    <col min="7443" max="7680" width="9.07421875" style="81"/>
    <col min="7681" max="7681" width="5.265625" style="81" customWidth="1"/>
    <col min="7682" max="7682" width="5" style="81" customWidth="1"/>
    <col min="7683" max="7683" width="5.07421875" style="81" customWidth="1"/>
    <col min="7684" max="7684" width="9.8046875" style="81" customWidth="1"/>
    <col min="7685" max="7685" width="10.57421875" style="81" customWidth="1"/>
    <col min="7686" max="7686" width="12.57421875" style="81" customWidth="1"/>
    <col min="7687" max="7687" width="13.8046875" style="81" customWidth="1"/>
    <col min="7688" max="7688" width="11.265625" style="81" customWidth="1"/>
    <col min="7689" max="7689" width="9.265625" style="81" bestFit="1" customWidth="1"/>
    <col min="7690" max="7690" width="10.265625" style="81" customWidth="1"/>
    <col min="7691" max="7691" width="9.8046875" style="81" bestFit="1" customWidth="1"/>
    <col min="7692" max="7692" width="12.8046875" style="81" customWidth="1"/>
    <col min="7693" max="7693" width="9.07421875" style="81"/>
    <col min="7694" max="7694" width="4.57421875" style="81" customWidth="1"/>
    <col min="7695" max="7695" width="6.265625" style="81" customWidth="1"/>
    <col min="7696" max="7696" width="9.8046875" style="81" customWidth="1"/>
    <col min="7697" max="7698" width="9.265625" style="81" bestFit="1" customWidth="1"/>
    <col min="7699" max="7936" width="9.07421875" style="81"/>
    <col min="7937" max="7937" width="5.265625" style="81" customWidth="1"/>
    <col min="7938" max="7938" width="5" style="81" customWidth="1"/>
    <col min="7939" max="7939" width="5.07421875" style="81" customWidth="1"/>
    <col min="7940" max="7940" width="9.8046875" style="81" customWidth="1"/>
    <col min="7941" max="7941" width="10.57421875" style="81" customWidth="1"/>
    <col min="7942" max="7942" width="12.57421875" style="81" customWidth="1"/>
    <col min="7943" max="7943" width="13.8046875" style="81" customWidth="1"/>
    <col min="7944" max="7944" width="11.265625" style="81" customWidth="1"/>
    <col min="7945" max="7945" width="9.265625" style="81" bestFit="1" customWidth="1"/>
    <col min="7946" max="7946" width="10.265625" style="81" customWidth="1"/>
    <col min="7947" max="7947" width="9.8046875" style="81" bestFit="1" customWidth="1"/>
    <col min="7948" max="7948" width="12.8046875" style="81" customWidth="1"/>
    <col min="7949" max="7949" width="9.07421875" style="81"/>
    <col min="7950" max="7950" width="4.57421875" style="81" customWidth="1"/>
    <col min="7951" max="7951" width="6.265625" style="81" customWidth="1"/>
    <col min="7952" max="7952" width="9.8046875" style="81" customWidth="1"/>
    <col min="7953" max="7954" width="9.265625" style="81" bestFit="1" customWidth="1"/>
    <col min="7955" max="8192" width="9.07421875" style="81"/>
    <col min="8193" max="8193" width="5.265625" style="81" customWidth="1"/>
    <col min="8194" max="8194" width="5" style="81" customWidth="1"/>
    <col min="8195" max="8195" width="5.07421875" style="81" customWidth="1"/>
    <col min="8196" max="8196" width="9.8046875" style="81" customWidth="1"/>
    <col min="8197" max="8197" width="10.57421875" style="81" customWidth="1"/>
    <col min="8198" max="8198" width="12.57421875" style="81" customWidth="1"/>
    <col min="8199" max="8199" width="13.8046875" style="81" customWidth="1"/>
    <col min="8200" max="8200" width="11.265625" style="81" customWidth="1"/>
    <col min="8201" max="8201" width="9.265625" style="81" bestFit="1" customWidth="1"/>
    <col min="8202" max="8202" width="10.265625" style="81" customWidth="1"/>
    <col min="8203" max="8203" width="9.8046875" style="81" bestFit="1" customWidth="1"/>
    <col min="8204" max="8204" width="12.8046875" style="81" customWidth="1"/>
    <col min="8205" max="8205" width="9.07421875" style="81"/>
    <col min="8206" max="8206" width="4.57421875" style="81" customWidth="1"/>
    <col min="8207" max="8207" width="6.265625" style="81" customWidth="1"/>
    <col min="8208" max="8208" width="9.8046875" style="81" customWidth="1"/>
    <col min="8209" max="8210" width="9.265625" style="81" bestFit="1" customWidth="1"/>
    <col min="8211" max="8448" width="9.07421875" style="81"/>
    <col min="8449" max="8449" width="5.265625" style="81" customWidth="1"/>
    <col min="8450" max="8450" width="5" style="81" customWidth="1"/>
    <col min="8451" max="8451" width="5.07421875" style="81" customWidth="1"/>
    <col min="8452" max="8452" width="9.8046875" style="81" customWidth="1"/>
    <col min="8453" max="8453" width="10.57421875" style="81" customWidth="1"/>
    <col min="8454" max="8454" width="12.57421875" style="81" customWidth="1"/>
    <col min="8455" max="8455" width="13.8046875" style="81" customWidth="1"/>
    <col min="8456" max="8456" width="11.265625" style="81" customWidth="1"/>
    <col min="8457" max="8457" width="9.265625" style="81" bestFit="1" customWidth="1"/>
    <col min="8458" max="8458" width="10.265625" style="81" customWidth="1"/>
    <col min="8459" max="8459" width="9.8046875" style="81" bestFit="1" customWidth="1"/>
    <col min="8460" max="8460" width="12.8046875" style="81" customWidth="1"/>
    <col min="8461" max="8461" width="9.07421875" style="81"/>
    <col min="8462" max="8462" width="4.57421875" style="81" customWidth="1"/>
    <col min="8463" max="8463" width="6.265625" style="81" customWidth="1"/>
    <col min="8464" max="8464" width="9.8046875" style="81" customWidth="1"/>
    <col min="8465" max="8466" width="9.265625" style="81" bestFit="1" customWidth="1"/>
    <col min="8467" max="8704" width="9.07421875" style="81"/>
    <col min="8705" max="8705" width="5.265625" style="81" customWidth="1"/>
    <col min="8706" max="8706" width="5" style="81" customWidth="1"/>
    <col min="8707" max="8707" width="5.07421875" style="81" customWidth="1"/>
    <col min="8708" max="8708" width="9.8046875" style="81" customWidth="1"/>
    <col min="8709" max="8709" width="10.57421875" style="81" customWidth="1"/>
    <col min="8710" max="8710" width="12.57421875" style="81" customWidth="1"/>
    <col min="8711" max="8711" width="13.8046875" style="81" customWidth="1"/>
    <col min="8712" max="8712" width="11.265625" style="81" customWidth="1"/>
    <col min="8713" max="8713" width="9.265625" style="81" bestFit="1" customWidth="1"/>
    <col min="8714" max="8714" width="10.265625" style="81" customWidth="1"/>
    <col min="8715" max="8715" width="9.8046875" style="81" bestFit="1" customWidth="1"/>
    <col min="8716" max="8716" width="12.8046875" style="81" customWidth="1"/>
    <col min="8717" max="8717" width="9.07421875" style="81"/>
    <col min="8718" max="8718" width="4.57421875" style="81" customWidth="1"/>
    <col min="8719" max="8719" width="6.265625" style="81" customWidth="1"/>
    <col min="8720" max="8720" width="9.8046875" style="81" customWidth="1"/>
    <col min="8721" max="8722" width="9.265625" style="81" bestFit="1" customWidth="1"/>
    <col min="8723" max="8960" width="9.07421875" style="81"/>
    <col min="8961" max="8961" width="5.265625" style="81" customWidth="1"/>
    <col min="8962" max="8962" width="5" style="81" customWidth="1"/>
    <col min="8963" max="8963" width="5.07421875" style="81" customWidth="1"/>
    <col min="8964" max="8964" width="9.8046875" style="81" customWidth="1"/>
    <col min="8965" max="8965" width="10.57421875" style="81" customWidth="1"/>
    <col min="8966" max="8966" width="12.57421875" style="81" customWidth="1"/>
    <col min="8967" max="8967" width="13.8046875" style="81" customWidth="1"/>
    <col min="8968" max="8968" width="11.265625" style="81" customWidth="1"/>
    <col min="8969" max="8969" width="9.265625" style="81" bestFit="1" customWidth="1"/>
    <col min="8970" max="8970" width="10.265625" style="81" customWidth="1"/>
    <col min="8971" max="8971" width="9.8046875" style="81" bestFit="1" customWidth="1"/>
    <col min="8972" max="8972" width="12.8046875" style="81" customWidth="1"/>
    <col min="8973" max="8973" width="9.07421875" style="81"/>
    <col min="8974" max="8974" width="4.57421875" style="81" customWidth="1"/>
    <col min="8975" max="8975" width="6.265625" style="81" customWidth="1"/>
    <col min="8976" max="8976" width="9.8046875" style="81" customWidth="1"/>
    <col min="8977" max="8978" width="9.265625" style="81" bestFit="1" customWidth="1"/>
    <col min="8979" max="9216" width="9.07421875" style="81"/>
    <col min="9217" max="9217" width="5.265625" style="81" customWidth="1"/>
    <col min="9218" max="9218" width="5" style="81" customWidth="1"/>
    <col min="9219" max="9219" width="5.07421875" style="81" customWidth="1"/>
    <col min="9220" max="9220" width="9.8046875" style="81" customWidth="1"/>
    <col min="9221" max="9221" width="10.57421875" style="81" customWidth="1"/>
    <col min="9222" max="9222" width="12.57421875" style="81" customWidth="1"/>
    <col min="9223" max="9223" width="13.8046875" style="81" customWidth="1"/>
    <col min="9224" max="9224" width="11.265625" style="81" customWidth="1"/>
    <col min="9225" max="9225" width="9.265625" style="81" bestFit="1" customWidth="1"/>
    <col min="9226" max="9226" width="10.265625" style="81" customWidth="1"/>
    <col min="9227" max="9227" width="9.8046875" style="81" bestFit="1" customWidth="1"/>
    <col min="9228" max="9228" width="12.8046875" style="81" customWidth="1"/>
    <col min="9229" max="9229" width="9.07421875" style="81"/>
    <col min="9230" max="9230" width="4.57421875" style="81" customWidth="1"/>
    <col min="9231" max="9231" width="6.265625" style="81" customWidth="1"/>
    <col min="9232" max="9232" width="9.8046875" style="81" customWidth="1"/>
    <col min="9233" max="9234" width="9.265625" style="81" bestFit="1" customWidth="1"/>
    <col min="9235" max="9472" width="9.07421875" style="81"/>
    <col min="9473" max="9473" width="5.265625" style="81" customWidth="1"/>
    <col min="9474" max="9474" width="5" style="81" customWidth="1"/>
    <col min="9475" max="9475" width="5.07421875" style="81" customWidth="1"/>
    <col min="9476" max="9476" width="9.8046875" style="81" customWidth="1"/>
    <col min="9477" max="9477" width="10.57421875" style="81" customWidth="1"/>
    <col min="9478" max="9478" width="12.57421875" style="81" customWidth="1"/>
    <col min="9479" max="9479" width="13.8046875" style="81" customWidth="1"/>
    <col min="9480" max="9480" width="11.265625" style="81" customWidth="1"/>
    <col min="9481" max="9481" width="9.265625" style="81" bestFit="1" customWidth="1"/>
    <col min="9482" max="9482" width="10.265625" style="81" customWidth="1"/>
    <col min="9483" max="9483" width="9.8046875" style="81" bestFit="1" customWidth="1"/>
    <col min="9484" max="9484" width="12.8046875" style="81" customWidth="1"/>
    <col min="9485" max="9485" width="9.07421875" style="81"/>
    <col min="9486" max="9486" width="4.57421875" style="81" customWidth="1"/>
    <col min="9487" max="9487" width="6.265625" style="81" customWidth="1"/>
    <col min="9488" max="9488" width="9.8046875" style="81" customWidth="1"/>
    <col min="9489" max="9490" width="9.265625" style="81" bestFit="1" customWidth="1"/>
    <col min="9491" max="9728" width="9.07421875" style="81"/>
    <col min="9729" max="9729" width="5.265625" style="81" customWidth="1"/>
    <col min="9730" max="9730" width="5" style="81" customWidth="1"/>
    <col min="9731" max="9731" width="5.07421875" style="81" customWidth="1"/>
    <col min="9732" max="9732" width="9.8046875" style="81" customWidth="1"/>
    <col min="9733" max="9733" width="10.57421875" style="81" customWidth="1"/>
    <col min="9734" max="9734" width="12.57421875" style="81" customWidth="1"/>
    <col min="9735" max="9735" width="13.8046875" style="81" customWidth="1"/>
    <col min="9736" max="9736" width="11.265625" style="81" customWidth="1"/>
    <col min="9737" max="9737" width="9.265625" style="81" bestFit="1" customWidth="1"/>
    <col min="9738" max="9738" width="10.265625" style="81" customWidth="1"/>
    <col min="9739" max="9739" width="9.8046875" style="81" bestFit="1" customWidth="1"/>
    <col min="9740" max="9740" width="12.8046875" style="81" customWidth="1"/>
    <col min="9741" max="9741" width="9.07421875" style="81"/>
    <col min="9742" max="9742" width="4.57421875" style="81" customWidth="1"/>
    <col min="9743" max="9743" width="6.265625" style="81" customWidth="1"/>
    <col min="9744" max="9744" width="9.8046875" style="81" customWidth="1"/>
    <col min="9745" max="9746" width="9.265625" style="81" bestFit="1" customWidth="1"/>
    <col min="9747" max="9984" width="9.07421875" style="81"/>
    <col min="9985" max="9985" width="5.265625" style="81" customWidth="1"/>
    <col min="9986" max="9986" width="5" style="81" customWidth="1"/>
    <col min="9987" max="9987" width="5.07421875" style="81" customWidth="1"/>
    <col min="9988" max="9988" width="9.8046875" style="81" customWidth="1"/>
    <col min="9989" max="9989" width="10.57421875" style="81" customWidth="1"/>
    <col min="9990" max="9990" width="12.57421875" style="81" customWidth="1"/>
    <col min="9991" max="9991" width="13.8046875" style="81" customWidth="1"/>
    <col min="9992" max="9992" width="11.265625" style="81" customWidth="1"/>
    <col min="9993" max="9993" width="9.265625" style="81" bestFit="1" customWidth="1"/>
    <col min="9994" max="9994" width="10.265625" style="81" customWidth="1"/>
    <col min="9995" max="9995" width="9.8046875" style="81" bestFit="1" customWidth="1"/>
    <col min="9996" max="9996" width="12.8046875" style="81" customWidth="1"/>
    <col min="9997" max="9997" width="9.07421875" style="81"/>
    <col min="9998" max="9998" width="4.57421875" style="81" customWidth="1"/>
    <col min="9999" max="9999" width="6.265625" style="81" customWidth="1"/>
    <col min="10000" max="10000" width="9.8046875" style="81" customWidth="1"/>
    <col min="10001" max="10002" width="9.265625" style="81" bestFit="1" customWidth="1"/>
    <col min="10003" max="10240" width="9.07421875" style="81"/>
    <col min="10241" max="10241" width="5.265625" style="81" customWidth="1"/>
    <col min="10242" max="10242" width="5" style="81" customWidth="1"/>
    <col min="10243" max="10243" width="5.07421875" style="81" customWidth="1"/>
    <col min="10244" max="10244" width="9.8046875" style="81" customWidth="1"/>
    <col min="10245" max="10245" width="10.57421875" style="81" customWidth="1"/>
    <col min="10246" max="10246" width="12.57421875" style="81" customWidth="1"/>
    <col min="10247" max="10247" width="13.8046875" style="81" customWidth="1"/>
    <col min="10248" max="10248" width="11.265625" style="81" customWidth="1"/>
    <col min="10249" max="10249" width="9.265625" style="81" bestFit="1" customWidth="1"/>
    <col min="10250" max="10250" width="10.265625" style="81" customWidth="1"/>
    <col min="10251" max="10251" width="9.8046875" style="81" bestFit="1" customWidth="1"/>
    <col min="10252" max="10252" width="12.8046875" style="81" customWidth="1"/>
    <col min="10253" max="10253" width="9.07421875" style="81"/>
    <col min="10254" max="10254" width="4.57421875" style="81" customWidth="1"/>
    <col min="10255" max="10255" width="6.265625" style="81" customWidth="1"/>
    <col min="10256" max="10256" width="9.8046875" style="81" customWidth="1"/>
    <col min="10257" max="10258" width="9.265625" style="81" bestFit="1" customWidth="1"/>
    <col min="10259" max="10496" width="9.07421875" style="81"/>
    <col min="10497" max="10497" width="5.265625" style="81" customWidth="1"/>
    <col min="10498" max="10498" width="5" style="81" customWidth="1"/>
    <col min="10499" max="10499" width="5.07421875" style="81" customWidth="1"/>
    <col min="10500" max="10500" width="9.8046875" style="81" customWidth="1"/>
    <col min="10501" max="10501" width="10.57421875" style="81" customWidth="1"/>
    <col min="10502" max="10502" width="12.57421875" style="81" customWidth="1"/>
    <col min="10503" max="10503" width="13.8046875" style="81" customWidth="1"/>
    <col min="10504" max="10504" width="11.265625" style="81" customWidth="1"/>
    <col min="10505" max="10505" width="9.265625" style="81" bestFit="1" customWidth="1"/>
    <col min="10506" max="10506" width="10.265625" style="81" customWidth="1"/>
    <col min="10507" max="10507" width="9.8046875" style="81" bestFit="1" customWidth="1"/>
    <col min="10508" max="10508" width="12.8046875" style="81" customWidth="1"/>
    <col min="10509" max="10509" width="9.07421875" style="81"/>
    <col min="10510" max="10510" width="4.57421875" style="81" customWidth="1"/>
    <col min="10511" max="10511" width="6.265625" style="81" customWidth="1"/>
    <col min="10512" max="10512" width="9.8046875" style="81" customWidth="1"/>
    <col min="10513" max="10514" width="9.265625" style="81" bestFit="1" customWidth="1"/>
    <col min="10515" max="10752" width="9.07421875" style="81"/>
    <col min="10753" max="10753" width="5.265625" style="81" customWidth="1"/>
    <col min="10754" max="10754" width="5" style="81" customWidth="1"/>
    <col min="10755" max="10755" width="5.07421875" style="81" customWidth="1"/>
    <col min="10756" max="10756" width="9.8046875" style="81" customWidth="1"/>
    <col min="10757" max="10757" width="10.57421875" style="81" customWidth="1"/>
    <col min="10758" max="10758" width="12.57421875" style="81" customWidth="1"/>
    <col min="10759" max="10759" width="13.8046875" style="81" customWidth="1"/>
    <col min="10760" max="10760" width="11.265625" style="81" customWidth="1"/>
    <col min="10761" max="10761" width="9.265625" style="81" bestFit="1" customWidth="1"/>
    <col min="10762" max="10762" width="10.265625" style="81" customWidth="1"/>
    <col min="10763" max="10763" width="9.8046875" style="81" bestFit="1" customWidth="1"/>
    <col min="10764" max="10764" width="12.8046875" style="81" customWidth="1"/>
    <col min="10765" max="10765" width="9.07421875" style="81"/>
    <col min="10766" max="10766" width="4.57421875" style="81" customWidth="1"/>
    <col min="10767" max="10767" width="6.265625" style="81" customWidth="1"/>
    <col min="10768" max="10768" width="9.8046875" style="81" customWidth="1"/>
    <col min="10769" max="10770" width="9.265625" style="81" bestFit="1" customWidth="1"/>
    <col min="10771" max="11008" width="9.07421875" style="81"/>
    <col min="11009" max="11009" width="5.265625" style="81" customWidth="1"/>
    <col min="11010" max="11010" width="5" style="81" customWidth="1"/>
    <col min="11011" max="11011" width="5.07421875" style="81" customWidth="1"/>
    <col min="11012" max="11012" width="9.8046875" style="81" customWidth="1"/>
    <col min="11013" max="11013" width="10.57421875" style="81" customWidth="1"/>
    <col min="11014" max="11014" width="12.57421875" style="81" customWidth="1"/>
    <col min="11015" max="11015" width="13.8046875" style="81" customWidth="1"/>
    <col min="11016" max="11016" width="11.265625" style="81" customWidth="1"/>
    <col min="11017" max="11017" width="9.265625" style="81" bestFit="1" customWidth="1"/>
    <col min="11018" max="11018" width="10.265625" style="81" customWidth="1"/>
    <col min="11019" max="11019" width="9.8046875" style="81" bestFit="1" customWidth="1"/>
    <col min="11020" max="11020" width="12.8046875" style="81" customWidth="1"/>
    <col min="11021" max="11021" width="9.07421875" style="81"/>
    <col min="11022" max="11022" width="4.57421875" style="81" customWidth="1"/>
    <col min="11023" max="11023" width="6.265625" style="81" customWidth="1"/>
    <col min="11024" max="11024" width="9.8046875" style="81" customWidth="1"/>
    <col min="11025" max="11026" width="9.265625" style="81" bestFit="1" customWidth="1"/>
    <col min="11027" max="11264" width="9.07421875" style="81"/>
    <col min="11265" max="11265" width="5.265625" style="81" customWidth="1"/>
    <col min="11266" max="11266" width="5" style="81" customWidth="1"/>
    <col min="11267" max="11267" width="5.07421875" style="81" customWidth="1"/>
    <col min="11268" max="11268" width="9.8046875" style="81" customWidth="1"/>
    <col min="11269" max="11269" width="10.57421875" style="81" customWidth="1"/>
    <col min="11270" max="11270" width="12.57421875" style="81" customWidth="1"/>
    <col min="11271" max="11271" width="13.8046875" style="81" customWidth="1"/>
    <col min="11272" max="11272" width="11.265625" style="81" customWidth="1"/>
    <col min="11273" max="11273" width="9.265625" style="81" bestFit="1" customWidth="1"/>
    <col min="11274" max="11274" width="10.265625" style="81" customWidth="1"/>
    <col min="11275" max="11275" width="9.8046875" style="81" bestFit="1" customWidth="1"/>
    <col min="11276" max="11276" width="12.8046875" style="81" customWidth="1"/>
    <col min="11277" max="11277" width="9.07421875" style="81"/>
    <col min="11278" max="11278" width="4.57421875" style="81" customWidth="1"/>
    <col min="11279" max="11279" width="6.265625" style="81" customWidth="1"/>
    <col min="11280" max="11280" width="9.8046875" style="81" customWidth="1"/>
    <col min="11281" max="11282" width="9.265625" style="81" bestFit="1" customWidth="1"/>
    <col min="11283" max="11520" width="9.07421875" style="81"/>
    <col min="11521" max="11521" width="5.265625" style="81" customWidth="1"/>
    <col min="11522" max="11522" width="5" style="81" customWidth="1"/>
    <col min="11523" max="11523" width="5.07421875" style="81" customWidth="1"/>
    <col min="11524" max="11524" width="9.8046875" style="81" customWidth="1"/>
    <col min="11525" max="11525" width="10.57421875" style="81" customWidth="1"/>
    <col min="11526" max="11526" width="12.57421875" style="81" customWidth="1"/>
    <col min="11527" max="11527" width="13.8046875" style="81" customWidth="1"/>
    <col min="11528" max="11528" width="11.265625" style="81" customWidth="1"/>
    <col min="11529" max="11529" width="9.265625" style="81" bestFit="1" customWidth="1"/>
    <col min="11530" max="11530" width="10.265625" style="81" customWidth="1"/>
    <col min="11531" max="11531" width="9.8046875" style="81" bestFit="1" customWidth="1"/>
    <col min="11532" max="11532" width="12.8046875" style="81" customWidth="1"/>
    <col min="11533" max="11533" width="9.07421875" style="81"/>
    <col min="11534" max="11534" width="4.57421875" style="81" customWidth="1"/>
    <col min="11535" max="11535" width="6.265625" style="81" customWidth="1"/>
    <col min="11536" max="11536" width="9.8046875" style="81" customWidth="1"/>
    <col min="11537" max="11538" width="9.265625" style="81" bestFit="1" customWidth="1"/>
    <col min="11539" max="11776" width="9.07421875" style="81"/>
    <col min="11777" max="11777" width="5.265625" style="81" customWidth="1"/>
    <col min="11778" max="11778" width="5" style="81" customWidth="1"/>
    <col min="11779" max="11779" width="5.07421875" style="81" customWidth="1"/>
    <col min="11780" max="11780" width="9.8046875" style="81" customWidth="1"/>
    <col min="11781" max="11781" width="10.57421875" style="81" customWidth="1"/>
    <col min="11782" max="11782" width="12.57421875" style="81" customWidth="1"/>
    <col min="11783" max="11783" width="13.8046875" style="81" customWidth="1"/>
    <col min="11784" max="11784" width="11.265625" style="81" customWidth="1"/>
    <col min="11785" max="11785" width="9.265625" style="81" bestFit="1" customWidth="1"/>
    <col min="11786" max="11786" width="10.265625" style="81" customWidth="1"/>
    <col min="11787" max="11787" width="9.8046875" style="81" bestFit="1" customWidth="1"/>
    <col min="11788" max="11788" width="12.8046875" style="81" customWidth="1"/>
    <col min="11789" max="11789" width="9.07421875" style="81"/>
    <col min="11790" max="11790" width="4.57421875" style="81" customWidth="1"/>
    <col min="11791" max="11791" width="6.265625" style="81" customWidth="1"/>
    <col min="11792" max="11792" width="9.8046875" style="81" customWidth="1"/>
    <col min="11793" max="11794" width="9.265625" style="81" bestFit="1" customWidth="1"/>
    <col min="11795" max="12032" width="9.07421875" style="81"/>
    <col min="12033" max="12033" width="5.265625" style="81" customWidth="1"/>
    <col min="12034" max="12034" width="5" style="81" customWidth="1"/>
    <col min="12035" max="12035" width="5.07421875" style="81" customWidth="1"/>
    <col min="12036" max="12036" width="9.8046875" style="81" customWidth="1"/>
    <col min="12037" max="12037" width="10.57421875" style="81" customWidth="1"/>
    <col min="12038" max="12038" width="12.57421875" style="81" customWidth="1"/>
    <col min="12039" max="12039" width="13.8046875" style="81" customWidth="1"/>
    <col min="12040" max="12040" width="11.265625" style="81" customWidth="1"/>
    <col min="12041" max="12041" width="9.265625" style="81" bestFit="1" customWidth="1"/>
    <col min="12042" max="12042" width="10.265625" style="81" customWidth="1"/>
    <col min="12043" max="12043" width="9.8046875" style="81" bestFit="1" customWidth="1"/>
    <col min="12044" max="12044" width="12.8046875" style="81" customWidth="1"/>
    <col min="12045" max="12045" width="9.07421875" style="81"/>
    <col min="12046" max="12046" width="4.57421875" style="81" customWidth="1"/>
    <col min="12047" max="12047" width="6.265625" style="81" customWidth="1"/>
    <col min="12048" max="12048" width="9.8046875" style="81" customWidth="1"/>
    <col min="12049" max="12050" width="9.265625" style="81" bestFit="1" customWidth="1"/>
    <col min="12051" max="12288" width="9.07421875" style="81"/>
    <col min="12289" max="12289" width="5.265625" style="81" customWidth="1"/>
    <col min="12290" max="12290" width="5" style="81" customWidth="1"/>
    <col min="12291" max="12291" width="5.07421875" style="81" customWidth="1"/>
    <col min="12292" max="12292" width="9.8046875" style="81" customWidth="1"/>
    <col min="12293" max="12293" width="10.57421875" style="81" customWidth="1"/>
    <col min="12294" max="12294" width="12.57421875" style="81" customWidth="1"/>
    <col min="12295" max="12295" width="13.8046875" style="81" customWidth="1"/>
    <col min="12296" max="12296" width="11.265625" style="81" customWidth="1"/>
    <col min="12297" max="12297" width="9.265625" style="81" bestFit="1" customWidth="1"/>
    <col min="12298" max="12298" width="10.265625" style="81" customWidth="1"/>
    <col min="12299" max="12299" width="9.8046875" style="81" bestFit="1" customWidth="1"/>
    <col min="12300" max="12300" width="12.8046875" style="81" customWidth="1"/>
    <col min="12301" max="12301" width="9.07421875" style="81"/>
    <col min="12302" max="12302" width="4.57421875" style="81" customWidth="1"/>
    <col min="12303" max="12303" width="6.265625" style="81" customWidth="1"/>
    <col min="12304" max="12304" width="9.8046875" style="81" customWidth="1"/>
    <col min="12305" max="12306" width="9.265625" style="81" bestFit="1" customWidth="1"/>
    <col min="12307" max="12544" width="9.07421875" style="81"/>
    <col min="12545" max="12545" width="5.265625" style="81" customWidth="1"/>
    <col min="12546" max="12546" width="5" style="81" customWidth="1"/>
    <col min="12547" max="12547" width="5.07421875" style="81" customWidth="1"/>
    <col min="12548" max="12548" width="9.8046875" style="81" customWidth="1"/>
    <col min="12549" max="12549" width="10.57421875" style="81" customWidth="1"/>
    <col min="12550" max="12550" width="12.57421875" style="81" customWidth="1"/>
    <col min="12551" max="12551" width="13.8046875" style="81" customWidth="1"/>
    <col min="12552" max="12552" width="11.265625" style="81" customWidth="1"/>
    <col min="12553" max="12553" width="9.265625" style="81" bestFit="1" customWidth="1"/>
    <col min="12554" max="12554" width="10.265625" style="81" customWidth="1"/>
    <col min="12555" max="12555" width="9.8046875" style="81" bestFit="1" customWidth="1"/>
    <col min="12556" max="12556" width="12.8046875" style="81" customWidth="1"/>
    <col min="12557" max="12557" width="9.07421875" style="81"/>
    <col min="12558" max="12558" width="4.57421875" style="81" customWidth="1"/>
    <col min="12559" max="12559" width="6.265625" style="81" customWidth="1"/>
    <col min="12560" max="12560" width="9.8046875" style="81" customWidth="1"/>
    <col min="12561" max="12562" width="9.265625" style="81" bestFit="1" customWidth="1"/>
    <col min="12563" max="12800" width="9.07421875" style="81"/>
    <col min="12801" max="12801" width="5.265625" style="81" customWidth="1"/>
    <col min="12802" max="12802" width="5" style="81" customWidth="1"/>
    <col min="12803" max="12803" width="5.07421875" style="81" customWidth="1"/>
    <col min="12804" max="12804" width="9.8046875" style="81" customWidth="1"/>
    <col min="12805" max="12805" width="10.57421875" style="81" customWidth="1"/>
    <col min="12806" max="12806" width="12.57421875" style="81" customWidth="1"/>
    <col min="12807" max="12807" width="13.8046875" style="81" customWidth="1"/>
    <col min="12808" max="12808" width="11.265625" style="81" customWidth="1"/>
    <col min="12809" max="12809" width="9.265625" style="81" bestFit="1" customWidth="1"/>
    <col min="12810" max="12810" width="10.265625" style="81" customWidth="1"/>
    <col min="12811" max="12811" width="9.8046875" style="81" bestFit="1" customWidth="1"/>
    <col min="12812" max="12812" width="12.8046875" style="81" customWidth="1"/>
    <col min="12813" max="12813" width="9.07421875" style="81"/>
    <col min="12814" max="12814" width="4.57421875" style="81" customWidth="1"/>
    <col min="12815" max="12815" width="6.265625" style="81" customWidth="1"/>
    <col min="12816" max="12816" width="9.8046875" style="81" customWidth="1"/>
    <col min="12817" max="12818" width="9.265625" style="81" bestFit="1" customWidth="1"/>
    <col min="12819" max="13056" width="9.07421875" style="81"/>
    <col min="13057" max="13057" width="5.265625" style="81" customWidth="1"/>
    <col min="13058" max="13058" width="5" style="81" customWidth="1"/>
    <col min="13059" max="13059" width="5.07421875" style="81" customWidth="1"/>
    <col min="13060" max="13060" width="9.8046875" style="81" customWidth="1"/>
    <col min="13061" max="13061" width="10.57421875" style="81" customWidth="1"/>
    <col min="13062" max="13062" width="12.57421875" style="81" customWidth="1"/>
    <col min="13063" max="13063" width="13.8046875" style="81" customWidth="1"/>
    <col min="13064" max="13064" width="11.265625" style="81" customWidth="1"/>
    <col min="13065" max="13065" width="9.265625" style="81" bestFit="1" customWidth="1"/>
    <col min="13066" max="13066" width="10.265625" style="81" customWidth="1"/>
    <col min="13067" max="13067" width="9.8046875" style="81" bestFit="1" customWidth="1"/>
    <col min="13068" max="13068" width="12.8046875" style="81" customWidth="1"/>
    <col min="13069" max="13069" width="9.07421875" style="81"/>
    <col min="13070" max="13070" width="4.57421875" style="81" customWidth="1"/>
    <col min="13071" max="13071" width="6.265625" style="81" customWidth="1"/>
    <col min="13072" max="13072" width="9.8046875" style="81" customWidth="1"/>
    <col min="13073" max="13074" width="9.265625" style="81" bestFit="1" customWidth="1"/>
    <col min="13075" max="13312" width="9.07421875" style="81"/>
    <col min="13313" max="13313" width="5.265625" style="81" customWidth="1"/>
    <col min="13314" max="13314" width="5" style="81" customWidth="1"/>
    <col min="13315" max="13315" width="5.07421875" style="81" customWidth="1"/>
    <col min="13316" max="13316" width="9.8046875" style="81" customWidth="1"/>
    <col min="13317" max="13317" width="10.57421875" style="81" customWidth="1"/>
    <col min="13318" max="13318" width="12.57421875" style="81" customWidth="1"/>
    <col min="13319" max="13319" width="13.8046875" style="81" customWidth="1"/>
    <col min="13320" max="13320" width="11.265625" style="81" customWidth="1"/>
    <col min="13321" max="13321" width="9.265625" style="81" bestFit="1" customWidth="1"/>
    <col min="13322" max="13322" width="10.265625" style="81" customWidth="1"/>
    <col min="13323" max="13323" width="9.8046875" style="81" bestFit="1" customWidth="1"/>
    <col min="13324" max="13324" width="12.8046875" style="81" customWidth="1"/>
    <col min="13325" max="13325" width="9.07421875" style="81"/>
    <col min="13326" max="13326" width="4.57421875" style="81" customWidth="1"/>
    <col min="13327" max="13327" width="6.265625" style="81" customWidth="1"/>
    <col min="13328" max="13328" width="9.8046875" style="81" customWidth="1"/>
    <col min="13329" max="13330" width="9.265625" style="81" bestFit="1" customWidth="1"/>
    <col min="13331" max="13568" width="9.07421875" style="81"/>
    <col min="13569" max="13569" width="5.265625" style="81" customWidth="1"/>
    <col min="13570" max="13570" width="5" style="81" customWidth="1"/>
    <col min="13571" max="13571" width="5.07421875" style="81" customWidth="1"/>
    <col min="13572" max="13572" width="9.8046875" style="81" customWidth="1"/>
    <col min="13573" max="13573" width="10.57421875" style="81" customWidth="1"/>
    <col min="13574" max="13574" width="12.57421875" style="81" customWidth="1"/>
    <col min="13575" max="13575" width="13.8046875" style="81" customWidth="1"/>
    <col min="13576" max="13576" width="11.265625" style="81" customWidth="1"/>
    <col min="13577" max="13577" width="9.265625" style="81" bestFit="1" customWidth="1"/>
    <col min="13578" max="13578" width="10.265625" style="81" customWidth="1"/>
    <col min="13579" max="13579" width="9.8046875" style="81" bestFit="1" customWidth="1"/>
    <col min="13580" max="13580" width="12.8046875" style="81" customWidth="1"/>
    <col min="13581" max="13581" width="9.07421875" style="81"/>
    <col min="13582" max="13582" width="4.57421875" style="81" customWidth="1"/>
    <col min="13583" max="13583" width="6.265625" style="81" customWidth="1"/>
    <col min="13584" max="13584" width="9.8046875" style="81" customWidth="1"/>
    <col min="13585" max="13586" width="9.265625" style="81" bestFit="1" customWidth="1"/>
    <col min="13587" max="13824" width="9.07421875" style="81"/>
    <col min="13825" max="13825" width="5.265625" style="81" customWidth="1"/>
    <col min="13826" max="13826" width="5" style="81" customWidth="1"/>
    <col min="13827" max="13827" width="5.07421875" style="81" customWidth="1"/>
    <col min="13828" max="13828" width="9.8046875" style="81" customWidth="1"/>
    <col min="13829" max="13829" width="10.57421875" style="81" customWidth="1"/>
    <col min="13830" max="13830" width="12.57421875" style="81" customWidth="1"/>
    <col min="13831" max="13831" width="13.8046875" style="81" customWidth="1"/>
    <col min="13832" max="13832" width="11.265625" style="81" customWidth="1"/>
    <col min="13833" max="13833" width="9.265625" style="81" bestFit="1" customWidth="1"/>
    <col min="13834" max="13834" width="10.265625" style="81" customWidth="1"/>
    <col min="13835" max="13835" width="9.8046875" style="81" bestFit="1" customWidth="1"/>
    <col min="13836" max="13836" width="12.8046875" style="81" customWidth="1"/>
    <col min="13837" max="13837" width="9.07421875" style="81"/>
    <col min="13838" max="13838" width="4.57421875" style="81" customWidth="1"/>
    <col min="13839" max="13839" width="6.265625" style="81" customWidth="1"/>
    <col min="13840" max="13840" width="9.8046875" style="81" customWidth="1"/>
    <col min="13841" max="13842" width="9.265625" style="81" bestFit="1" customWidth="1"/>
    <col min="13843" max="14080" width="9.07421875" style="81"/>
    <col min="14081" max="14081" width="5.265625" style="81" customWidth="1"/>
    <col min="14082" max="14082" width="5" style="81" customWidth="1"/>
    <col min="14083" max="14083" width="5.07421875" style="81" customWidth="1"/>
    <col min="14084" max="14084" width="9.8046875" style="81" customWidth="1"/>
    <col min="14085" max="14085" width="10.57421875" style="81" customWidth="1"/>
    <col min="14086" max="14086" width="12.57421875" style="81" customWidth="1"/>
    <col min="14087" max="14087" width="13.8046875" style="81" customWidth="1"/>
    <col min="14088" max="14088" width="11.265625" style="81" customWidth="1"/>
    <col min="14089" max="14089" width="9.265625" style="81" bestFit="1" customWidth="1"/>
    <col min="14090" max="14090" width="10.265625" style="81" customWidth="1"/>
    <col min="14091" max="14091" width="9.8046875" style="81" bestFit="1" customWidth="1"/>
    <col min="14092" max="14092" width="12.8046875" style="81" customWidth="1"/>
    <col min="14093" max="14093" width="9.07421875" style="81"/>
    <col min="14094" max="14094" width="4.57421875" style="81" customWidth="1"/>
    <col min="14095" max="14095" width="6.265625" style="81" customWidth="1"/>
    <col min="14096" max="14096" width="9.8046875" style="81" customWidth="1"/>
    <col min="14097" max="14098" width="9.265625" style="81" bestFit="1" customWidth="1"/>
    <col min="14099" max="14336" width="9.07421875" style="81"/>
    <col min="14337" max="14337" width="5.265625" style="81" customWidth="1"/>
    <col min="14338" max="14338" width="5" style="81" customWidth="1"/>
    <col min="14339" max="14339" width="5.07421875" style="81" customWidth="1"/>
    <col min="14340" max="14340" width="9.8046875" style="81" customWidth="1"/>
    <col min="14341" max="14341" width="10.57421875" style="81" customWidth="1"/>
    <col min="14342" max="14342" width="12.57421875" style="81" customWidth="1"/>
    <col min="14343" max="14343" width="13.8046875" style="81" customWidth="1"/>
    <col min="14344" max="14344" width="11.265625" style="81" customWidth="1"/>
    <col min="14345" max="14345" width="9.265625" style="81" bestFit="1" customWidth="1"/>
    <col min="14346" max="14346" width="10.265625" style="81" customWidth="1"/>
    <col min="14347" max="14347" width="9.8046875" style="81" bestFit="1" customWidth="1"/>
    <col min="14348" max="14348" width="12.8046875" style="81" customWidth="1"/>
    <col min="14349" max="14349" width="9.07421875" style="81"/>
    <col min="14350" max="14350" width="4.57421875" style="81" customWidth="1"/>
    <col min="14351" max="14351" width="6.265625" style="81" customWidth="1"/>
    <col min="14352" max="14352" width="9.8046875" style="81" customWidth="1"/>
    <col min="14353" max="14354" width="9.265625" style="81" bestFit="1" customWidth="1"/>
    <col min="14355" max="14592" width="9.07421875" style="81"/>
    <col min="14593" max="14593" width="5.265625" style="81" customWidth="1"/>
    <col min="14594" max="14594" width="5" style="81" customWidth="1"/>
    <col min="14595" max="14595" width="5.07421875" style="81" customWidth="1"/>
    <col min="14596" max="14596" width="9.8046875" style="81" customWidth="1"/>
    <col min="14597" max="14597" width="10.57421875" style="81" customWidth="1"/>
    <col min="14598" max="14598" width="12.57421875" style="81" customWidth="1"/>
    <col min="14599" max="14599" width="13.8046875" style="81" customWidth="1"/>
    <col min="14600" max="14600" width="11.265625" style="81" customWidth="1"/>
    <col min="14601" max="14601" width="9.265625" style="81" bestFit="1" customWidth="1"/>
    <col min="14602" max="14602" width="10.265625" style="81" customWidth="1"/>
    <col min="14603" max="14603" width="9.8046875" style="81" bestFit="1" customWidth="1"/>
    <col min="14604" max="14604" width="12.8046875" style="81" customWidth="1"/>
    <col min="14605" max="14605" width="9.07421875" style="81"/>
    <col min="14606" max="14606" width="4.57421875" style="81" customWidth="1"/>
    <col min="14607" max="14607" width="6.265625" style="81" customWidth="1"/>
    <col min="14608" max="14608" width="9.8046875" style="81" customWidth="1"/>
    <col min="14609" max="14610" width="9.265625" style="81" bestFit="1" customWidth="1"/>
    <col min="14611" max="14848" width="9.07421875" style="81"/>
    <col min="14849" max="14849" width="5.265625" style="81" customWidth="1"/>
    <col min="14850" max="14850" width="5" style="81" customWidth="1"/>
    <col min="14851" max="14851" width="5.07421875" style="81" customWidth="1"/>
    <col min="14852" max="14852" width="9.8046875" style="81" customWidth="1"/>
    <col min="14853" max="14853" width="10.57421875" style="81" customWidth="1"/>
    <col min="14854" max="14854" width="12.57421875" style="81" customWidth="1"/>
    <col min="14855" max="14855" width="13.8046875" style="81" customWidth="1"/>
    <col min="14856" max="14856" width="11.265625" style="81" customWidth="1"/>
    <col min="14857" max="14857" width="9.265625" style="81" bestFit="1" customWidth="1"/>
    <col min="14858" max="14858" width="10.265625" style="81" customWidth="1"/>
    <col min="14859" max="14859" width="9.8046875" style="81" bestFit="1" customWidth="1"/>
    <col min="14860" max="14860" width="12.8046875" style="81" customWidth="1"/>
    <col min="14861" max="14861" width="9.07421875" style="81"/>
    <col min="14862" max="14862" width="4.57421875" style="81" customWidth="1"/>
    <col min="14863" max="14863" width="6.265625" style="81" customWidth="1"/>
    <col min="14864" max="14864" width="9.8046875" style="81" customWidth="1"/>
    <col min="14865" max="14866" width="9.265625" style="81" bestFit="1" customWidth="1"/>
    <col min="14867" max="15104" width="9.07421875" style="81"/>
    <col min="15105" max="15105" width="5.265625" style="81" customWidth="1"/>
    <col min="15106" max="15106" width="5" style="81" customWidth="1"/>
    <col min="15107" max="15107" width="5.07421875" style="81" customWidth="1"/>
    <col min="15108" max="15108" width="9.8046875" style="81" customWidth="1"/>
    <col min="15109" max="15109" width="10.57421875" style="81" customWidth="1"/>
    <col min="15110" max="15110" width="12.57421875" style="81" customWidth="1"/>
    <col min="15111" max="15111" width="13.8046875" style="81" customWidth="1"/>
    <col min="15112" max="15112" width="11.265625" style="81" customWidth="1"/>
    <col min="15113" max="15113" width="9.265625" style="81" bestFit="1" customWidth="1"/>
    <col min="15114" max="15114" width="10.265625" style="81" customWidth="1"/>
    <col min="15115" max="15115" width="9.8046875" style="81" bestFit="1" customWidth="1"/>
    <col min="15116" max="15116" width="12.8046875" style="81" customWidth="1"/>
    <col min="15117" max="15117" width="9.07421875" style="81"/>
    <col min="15118" max="15118" width="4.57421875" style="81" customWidth="1"/>
    <col min="15119" max="15119" width="6.265625" style="81" customWidth="1"/>
    <col min="15120" max="15120" width="9.8046875" style="81" customWidth="1"/>
    <col min="15121" max="15122" width="9.265625" style="81" bestFit="1" customWidth="1"/>
    <col min="15123" max="15360" width="9.07421875" style="81"/>
    <col min="15361" max="15361" width="5.265625" style="81" customWidth="1"/>
    <col min="15362" max="15362" width="5" style="81" customWidth="1"/>
    <col min="15363" max="15363" width="5.07421875" style="81" customWidth="1"/>
    <col min="15364" max="15364" width="9.8046875" style="81" customWidth="1"/>
    <col min="15365" max="15365" width="10.57421875" style="81" customWidth="1"/>
    <col min="15366" max="15366" width="12.57421875" style="81" customWidth="1"/>
    <col min="15367" max="15367" width="13.8046875" style="81" customWidth="1"/>
    <col min="15368" max="15368" width="11.265625" style="81" customWidth="1"/>
    <col min="15369" max="15369" width="9.265625" style="81" bestFit="1" customWidth="1"/>
    <col min="15370" max="15370" width="10.265625" style="81" customWidth="1"/>
    <col min="15371" max="15371" width="9.8046875" style="81" bestFit="1" customWidth="1"/>
    <col min="15372" max="15372" width="12.8046875" style="81" customWidth="1"/>
    <col min="15373" max="15373" width="9.07421875" style="81"/>
    <col min="15374" max="15374" width="4.57421875" style="81" customWidth="1"/>
    <col min="15375" max="15375" width="6.265625" style="81" customWidth="1"/>
    <col min="15376" max="15376" width="9.8046875" style="81" customWidth="1"/>
    <col min="15377" max="15378" width="9.265625" style="81" bestFit="1" customWidth="1"/>
    <col min="15379" max="15616" width="9.07421875" style="81"/>
    <col min="15617" max="15617" width="5.265625" style="81" customWidth="1"/>
    <col min="15618" max="15618" width="5" style="81" customWidth="1"/>
    <col min="15619" max="15619" width="5.07421875" style="81" customWidth="1"/>
    <col min="15620" max="15620" width="9.8046875" style="81" customWidth="1"/>
    <col min="15621" max="15621" width="10.57421875" style="81" customWidth="1"/>
    <col min="15622" max="15622" width="12.57421875" style="81" customWidth="1"/>
    <col min="15623" max="15623" width="13.8046875" style="81" customWidth="1"/>
    <col min="15624" max="15624" width="11.265625" style="81" customWidth="1"/>
    <col min="15625" max="15625" width="9.265625" style="81" bestFit="1" customWidth="1"/>
    <col min="15626" max="15626" width="10.265625" style="81" customWidth="1"/>
    <col min="15627" max="15627" width="9.8046875" style="81" bestFit="1" customWidth="1"/>
    <col min="15628" max="15628" width="12.8046875" style="81" customWidth="1"/>
    <col min="15629" max="15629" width="9.07421875" style="81"/>
    <col min="15630" max="15630" width="4.57421875" style="81" customWidth="1"/>
    <col min="15631" max="15631" width="6.265625" style="81" customWidth="1"/>
    <col min="15632" max="15632" width="9.8046875" style="81" customWidth="1"/>
    <col min="15633" max="15634" width="9.265625" style="81" bestFit="1" customWidth="1"/>
    <col min="15635" max="15872" width="9.07421875" style="81"/>
    <col min="15873" max="15873" width="5.265625" style="81" customWidth="1"/>
    <col min="15874" max="15874" width="5" style="81" customWidth="1"/>
    <col min="15875" max="15875" width="5.07421875" style="81" customWidth="1"/>
    <col min="15876" max="15876" width="9.8046875" style="81" customWidth="1"/>
    <col min="15877" max="15877" width="10.57421875" style="81" customWidth="1"/>
    <col min="15878" max="15878" width="12.57421875" style="81" customWidth="1"/>
    <col min="15879" max="15879" width="13.8046875" style="81" customWidth="1"/>
    <col min="15880" max="15880" width="11.265625" style="81" customWidth="1"/>
    <col min="15881" max="15881" width="9.265625" style="81" bestFit="1" customWidth="1"/>
    <col min="15882" max="15882" width="10.265625" style="81" customWidth="1"/>
    <col min="15883" max="15883" width="9.8046875" style="81" bestFit="1" customWidth="1"/>
    <col min="15884" max="15884" width="12.8046875" style="81" customWidth="1"/>
    <col min="15885" max="15885" width="9.07421875" style="81"/>
    <col min="15886" max="15886" width="4.57421875" style="81" customWidth="1"/>
    <col min="15887" max="15887" width="6.265625" style="81" customWidth="1"/>
    <col min="15888" max="15888" width="9.8046875" style="81" customWidth="1"/>
    <col min="15889" max="15890" width="9.265625" style="81" bestFit="1" customWidth="1"/>
    <col min="15891" max="16128" width="9.07421875" style="81"/>
    <col min="16129" max="16129" width="5.265625" style="81" customWidth="1"/>
    <col min="16130" max="16130" width="5" style="81" customWidth="1"/>
    <col min="16131" max="16131" width="5.07421875" style="81" customWidth="1"/>
    <col min="16132" max="16132" width="9.8046875" style="81" customWidth="1"/>
    <col min="16133" max="16133" width="10.57421875" style="81" customWidth="1"/>
    <col min="16134" max="16134" width="12.57421875" style="81" customWidth="1"/>
    <col min="16135" max="16135" width="13.8046875" style="81" customWidth="1"/>
    <col min="16136" max="16136" width="11.265625" style="81" customWidth="1"/>
    <col min="16137" max="16137" width="9.265625" style="81" bestFit="1" customWidth="1"/>
    <col min="16138" max="16138" width="10.265625" style="81" customWidth="1"/>
    <col min="16139" max="16139" width="9.8046875" style="81" bestFit="1" customWidth="1"/>
    <col min="16140" max="16140" width="12.8046875" style="81" customWidth="1"/>
    <col min="16141" max="16141" width="9.07421875" style="81"/>
    <col min="16142" max="16142" width="4.57421875" style="81" customWidth="1"/>
    <col min="16143" max="16143" width="6.265625" style="81" customWidth="1"/>
    <col min="16144" max="16144" width="9.8046875" style="81" customWidth="1"/>
    <col min="16145" max="16146" width="9.265625" style="81" bestFit="1" customWidth="1"/>
    <col min="16147" max="16384" width="9.07421875" style="81"/>
  </cols>
  <sheetData>
    <row r="1" spans="1:19" ht="13.75" thickBot="1" x14ac:dyDescent="0.85">
      <c r="B1" s="426" t="s">
        <v>111</v>
      </c>
      <c r="C1" s="427"/>
      <c r="D1" s="428"/>
      <c r="L1" s="79" t="s">
        <v>112</v>
      </c>
      <c r="M1" s="80">
        <v>0</v>
      </c>
    </row>
    <row r="2" spans="1:19" ht="13.75" thickBot="1" x14ac:dyDescent="0.85">
      <c r="A2" s="82">
        <v>1</v>
      </c>
      <c r="B2" s="429"/>
      <c r="C2" s="429"/>
      <c r="D2" s="430"/>
      <c r="E2" s="83"/>
      <c r="G2" s="431" t="s">
        <v>113</v>
      </c>
      <c r="H2" s="432"/>
      <c r="I2" s="433"/>
      <c r="J2" s="433"/>
      <c r="K2" s="434"/>
      <c r="L2" s="84" t="s">
        <v>114</v>
      </c>
      <c r="M2" s="80"/>
      <c r="P2" s="85" t="s">
        <v>115</v>
      </c>
      <c r="Q2" s="86" t="s">
        <v>116</v>
      </c>
      <c r="R2" s="86" t="s">
        <v>117</v>
      </c>
      <c r="S2" s="87" t="s">
        <v>118</v>
      </c>
    </row>
    <row r="3" spans="1:19" ht="13.75" thickBot="1" x14ac:dyDescent="0.85">
      <c r="A3" s="88">
        <v>2</v>
      </c>
      <c r="B3" s="435"/>
      <c r="C3" s="435"/>
      <c r="D3" s="436"/>
      <c r="E3" s="89"/>
      <c r="G3" s="437" t="s">
        <v>119</v>
      </c>
      <c r="H3" s="438"/>
      <c r="I3" s="439" t="s">
        <v>224</v>
      </c>
      <c r="J3" s="439"/>
      <c r="K3" s="440"/>
      <c r="L3" s="79" t="s">
        <v>120</v>
      </c>
      <c r="M3" s="90">
        <f>SUM(M2-M1)*0.6+M1</f>
        <v>0</v>
      </c>
      <c r="P3" s="91">
        <v>1</v>
      </c>
      <c r="Q3" s="92">
        <v>1.3149999999999999</v>
      </c>
      <c r="R3" s="92">
        <v>1.0489999999999999</v>
      </c>
      <c r="S3" s="93">
        <v>1.72</v>
      </c>
    </row>
    <row r="4" spans="1:19" ht="13.75" thickBot="1" x14ac:dyDescent="0.85">
      <c r="A4" s="88">
        <v>3</v>
      </c>
      <c r="B4" s="435"/>
      <c r="C4" s="435"/>
      <c r="D4" s="436"/>
      <c r="E4" s="89"/>
      <c r="G4" s="437" t="s">
        <v>121</v>
      </c>
      <c r="H4" s="438"/>
      <c r="I4" s="441"/>
      <c r="J4" s="439"/>
      <c r="K4" s="440"/>
      <c r="P4" s="91">
        <v>1.25</v>
      </c>
      <c r="Q4" s="92">
        <v>1.66</v>
      </c>
      <c r="R4" s="92">
        <v>1.38</v>
      </c>
      <c r="S4" s="93">
        <v>2.33</v>
      </c>
    </row>
    <row r="5" spans="1:19" ht="13.75" thickBot="1" x14ac:dyDescent="0.85">
      <c r="A5" s="88">
        <v>4</v>
      </c>
      <c r="B5" s="435"/>
      <c r="C5" s="435"/>
      <c r="D5" s="436"/>
      <c r="E5" s="89"/>
      <c r="G5" s="437" t="s">
        <v>122</v>
      </c>
      <c r="H5" s="438"/>
      <c r="I5" s="439" t="s">
        <v>228</v>
      </c>
      <c r="J5" s="439"/>
      <c r="K5" s="440"/>
      <c r="M5" s="94" t="s">
        <v>123</v>
      </c>
      <c r="P5" s="91">
        <v>1.5</v>
      </c>
      <c r="Q5" s="92"/>
      <c r="R5" s="92"/>
      <c r="S5" s="93"/>
    </row>
    <row r="6" spans="1:19" ht="13.75" thickBot="1" x14ac:dyDescent="0.85">
      <c r="A6" s="88">
        <v>5</v>
      </c>
      <c r="B6" s="435"/>
      <c r="C6" s="435"/>
      <c r="D6" s="436"/>
      <c r="E6" s="89">
        <v>0</v>
      </c>
      <c r="G6" s="446" t="s">
        <v>125</v>
      </c>
      <c r="H6" s="447"/>
      <c r="I6" s="448" t="s">
        <v>227</v>
      </c>
      <c r="J6" s="448"/>
      <c r="K6" s="449"/>
      <c r="M6" s="95" t="s">
        <v>126</v>
      </c>
      <c r="P6" s="96">
        <v>1.9</v>
      </c>
      <c r="Q6" s="92"/>
      <c r="R6" s="92"/>
      <c r="S6" s="93"/>
    </row>
    <row r="7" spans="1:19" ht="16.75" thickBot="1" x14ac:dyDescent="1.1000000000000001">
      <c r="A7" s="88">
        <v>6</v>
      </c>
      <c r="B7" s="435" t="s">
        <v>124</v>
      </c>
      <c r="C7" s="435"/>
      <c r="D7" s="436"/>
      <c r="E7" s="89" t="s">
        <v>124</v>
      </c>
      <c r="F7" s="97" t="s">
        <v>127</v>
      </c>
      <c r="H7" s="98" t="s">
        <v>124</v>
      </c>
      <c r="I7" s="99"/>
      <c r="J7" s="99"/>
      <c r="K7" s="99"/>
      <c r="L7" s="100"/>
      <c r="P7" s="101">
        <v>2.0625</v>
      </c>
      <c r="Q7" s="92">
        <v>2.0630000000000002</v>
      </c>
      <c r="R7" s="92">
        <v>1.7509999999999999</v>
      </c>
      <c r="S7" s="93">
        <v>3.25</v>
      </c>
    </row>
    <row r="8" spans="1:19" ht="13.75" thickBot="1" x14ac:dyDescent="0.85">
      <c r="A8" s="88">
        <v>7</v>
      </c>
      <c r="B8" s="435" t="s">
        <v>124</v>
      </c>
      <c r="C8" s="435"/>
      <c r="D8" s="436"/>
      <c r="E8" s="89" t="s">
        <v>124</v>
      </c>
      <c r="F8" s="450"/>
      <c r="G8" s="451"/>
      <c r="H8" s="102"/>
      <c r="I8" s="103" t="s">
        <v>116</v>
      </c>
      <c r="J8" s="103" t="s">
        <v>117</v>
      </c>
      <c r="K8" s="104" t="s">
        <v>129</v>
      </c>
      <c r="L8" s="105" t="s">
        <v>130</v>
      </c>
      <c r="M8" s="456"/>
      <c r="N8" s="456"/>
      <c r="P8" s="91">
        <v>2.375</v>
      </c>
      <c r="Q8" s="92">
        <v>2.375</v>
      </c>
      <c r="R8" s="92">
        <v>1.9910000000000001</v>
      </c>
      <c r="S8" s="93">
        <v>4.7</v>
      </c>
    </row>
    <row r="9" spans="1:19" ht="13.75" thickBot="1" x14ac:dyDescent="0.85">
      <c r="A9" s="88">
        <v>8</v>
      </c>
      <c r="B9" s="435" t="s">
        <v>124</v>
      </c>
      <c r="C9" s="435"/>
      <c r="D9" s="436"/>
      <c r="E9" s="89" t="s">
        <v>124</v>
      </c>
      <c r="F9" s="452"/>
      <c r="G9" s="453"/>
      <c r="H9" s="106" t="s">
        <v>131</v>
      </c>
      <c r="I9" s="92"/>
      <c r="J9" s="92"/>
      <c r="K9" s="93"/>
      <c r="L9" s="107" t="s">
        <v>187</v>
      </c>
      <c r="P9" s="91">
        <v>2.875</v>
      </c>
      <c r="Q9" s="92">
        <v>2.875</v>
      </c>
      <c r="R9" s="92">
        <v>2.4409999999999998</v>
      </c>
      <c r="S9" s="93">
        <v>6.5</v>
      </c>
    </row>
    <row r="10" spans="1:19" ht="13.75" thickBot="1" x14ac:dyDescent="0.85">
      <c r="A10" s="88">
        <v>9</v>
      </c>
      <c r="B10" s="435" t="s">
        <v>124</v>
      </c>
      <c r="C10" s="435"/>
      <c r="D10" s="436"/>
      <c r="E10" s="89" t="s">
        <v>124</v>
      </c>
      <c r="F10" s="452"/>
      <c r="G10" s="453"/>
      <c r="H10" s="108" t="s">
        <v>132</v>
      </c>
      <c r="I10" s="92"/>
      <c r="J10" s="92"/>
      <c r="K10" s="93"/>
      <c r="L10" s="107" t="s">
        <v>187</v>
      </c>
      <c r="P10" s="109">
        <v>3.5</v>
      </c>
      <c r="Q10" s="110">
        <v>3.5</v>
      </c>
      <c r="R10" s="110">
        <v>2.9910000000000001</v>
      </c>
      <c r="S10" s="111">
        <v>9.3000000000000007</v>
      </c>
    </row>
    <row r="11" spans="1:19" ht="13.75" thickBot="1" x14ac:dyDescent="0.85">
      <c r="A11" s="88">
        <v>10</v>
      </c>
      <c r="B11" s="435" t="s">
        <v>124</v>
      </c>
      <c r="C11" s="435"/>
      <c r="D11" s="436"/>
      <c r="E11" s="89" t="s">
        <v>124</v>
      </c>
      <c r="F11" s="452"/>
      <c r="G11" s="453"/>
      <c r="H11" s="112" t="s">
        <v>133</v>
      </c>
      <c r="I11" s="92"/>
      <c r="J11" s="92"/>
      <c r="K11" s="111"/>
      <c r="L11" s="107"/>
      <c r="M11" s="457" t="s">
        <v>134</v>
      </c>
      <c r="N11" s="458"/>
      <c r="O11" s="113">
        <f>(65.5-K11)/65.5</f>
        <v>1</v>
      </c>
    </row>
    <row r="12" spans="1:19" ht="13.75" thickBot="1" x14ac:dyDescent="0.85">
      <c r="A12" s="114">
        <v>11</v>
      </c>
      <c r="B12" s="442" t="s">
        <v>124</v>
      </c>
      <c r="C12" s="442"/>
      <c r="D12" s="443"/>
      <c r="E12" s="89" t="s">
        <v>124</v>
      </c>
      <c r="F12" s="454"/>
      <c r="G12" s="455"/>
      <c r="H12" s="115" t="s">
        <v>135</v>
      </c>
      <c r="I12" s="111"/>
      <c r="J12" s="116" t="s">
        <v>136</v>
      </c>
      <c r="K12" s="117"/>
      <c r="L12" s="118"/>
      <c r="M12" s="444" t="s">
        <v>137</v>
      </c>
      <c r="N12" s="445"/>
      <c r="O12" s="113">
        <f>(65.5-K12)/65.5</f>
        <v>1</v>
      </c>
    </row>
    <row r="13" spans="1:19" ht="16.75" thickBot="1" x14ac:dyDescent="1.1000000000000001">
      <c r="A13" s="88">
        <v>12</v>
      </c>
      <c r="B13" s="435"/>
      <c r="C13" s="435"/>
      <c r="D13" s="459"/>
      <c r="E13" s="89">
        <v>0</v>
      </c>
      <c r="F13" s="461" t="s">
        <v>139</v>
      </c>
      <c r="G13" s="462"/>
      <c r="H13" s="119" t="s">
        <v>140</v>
      </c>
      <c r="I13" s="120"/>
      <c r="J13" s="121" t="s">
        <v>141</v>
      </c>
      <c r="K13" s="122">
        <f>(J9*J9)/1029.4</f>
        <v>0</v>
      </c>
      <c r="L13" s="123"/>
      <c r="M13" s="124" t="s">
        <v>142</v>
      </c>
      <c r="N13" s="463" t="s">
        <v>143</v>
      </c>
      <c r="O13" s="464"/>
      <c r="P13" s="125" t="s">
        <v>144</v>
      </c>
      <c r="Q13" s="126" t="s">
        <v>116</v>
      </c>
      <c r="R13" s="126" t="s">
        <v>117</v>
      </c>
      <c r="S13" s="127" t="s">
        <v>118</v>
      </c>
    </row>
    <row r="14" spans="1:19" ht="13.75" thickBot="1" x14ac:dyDescent="0.85">
      <c r="A14" s="88">
        <v>13</v>
      </c>
      <c r="B14" s="435" t="s">
        <v>124</v>
      </c>
      <c r="C14" s="435"/>
      <c r="D14" s="459"/>
      <c r="E14" s="89" t="s">
        <v>124</v>
      </c>
      <c r="F14" s="128" t="s">
        <v>145</v>
      </c>
      <c r="G14" s="129"/>
      <c r="H14" s="130" t="s">
        <v>146</v>
      </c>
      <c r="I14" s="131"/>
      <c r="J14" s="130" t="s">
        <v>147</v>
      </c>
      <c r="K14" s="132">
        <f>(J10*J10)/1029.4</f>
        <v>0</v>
      </c>
      <c r="L14" s="123"/>
      <c r="M14" s="80"/>
      <c r="N14" s="465" t="e">
        <f>M14/0.052/I12+K12</f>
        <v>#DIV/0!</v>
      </c>
      <c r="O14" s="466"/>
      <c r="P14" s="133">
        <v>4.5</v>
      </c>
      <c r="Q14" s="134">
        <v>4.5</v>
      </c>
      <c r="R14" s="134">
        <v>4.09</v>
      </c>
      <c r="S14" s="135">
        <v>9.5</v>
      </c>
    </row>
    <row r="15" spans="1:19" ht="13.75" thickBot="1" x14ac:dyDescent="0.85">
      <c r="A15" s="88">
        <v>14</v>
      </c>
      <c r="B15" s="435" t="s">
        <v>124</v>
      </c>
      <c r="C15" s="435"/>
      <c r="D15" s="459"/>
      <c r="E15" s="89" t="s">
        <v>124</v>
      </c>
      <c r="F15" s="136" t="s">
        <v>124</v>
      </c>
      <c r="G15" s="137" t="s">
        <v>124</v>
      </c>
      <c r="H15" s="130" t="s">
        <v>124</v>
      </c>
      <c r="I15" s="138" t="s">
        <v>124</v>
      </c>
      <c r="J15" s="130" t="s">
        <v>148</v>
      </c>
      <c r="K15" s="132">
        <f>((J10*J10)-(I9*I9))*0.0009714</f>
        <v>0</v>
      </c>
      <c r="L15" s="139"/>
      <c r="O15" s="140"/>
      <c r="P15" s="106">
        <v>4.5</v>
      </c>
      <c r="Q15" s="92">
        <v>4.5</v>
      </c>
      <c r="R15" s="92">
        <v>4.0519999999999996</v>
      </c>
      <c r="S15" s="93">
        <v>10.5</v>
      </c>
    </row>
    <row r="16" spans="1:19" ht="13.75" thickBot="1" x14ac:dyDescent="0.85">
      <c r="A16" s="88">
        <v>15</v>
      </c>
      <c r="B16" s="435" t="s">
        <v>124</v>
      </c>
      <c r="C16" s="435"/>
      <c r="D16" s="459"/>
      <c r="E16" s="89" t="s">
        <v>124</v>
      </c>
      <c r="F16" s="136" t="s">
        <v>124</v>
      </c>
      <c r="G16" s="141" t="s">
        <v>124</v>
      </c>
      <c r="H16" s="142" t="s">
        <v>149</v>
      </c>
      <c r="I16" s="143" t="e">
        <f>MAX(F19:F380)/(COUNT(M19:M401))</f>
        <v>#DIV/0!</v>
      </c>
      <c r="J16" s="130" t="s">
        <v>150</v>
      </c>
      <c r="K16" s="132">
        <f>(J11*J11)/1029.4</f>
        <v>0</v>
      </c>
      <c r="L16" s="139"/>
      <c r="P16" s="106">
        <v>4.5</v>
      </c>
      <c r="Q16" s="92">
        <v>4.5</v>
      </c>
      <c r="R16" s="92">
        <v>4</v>
      </c>
      <c r="S16" s="93">
        <v>11.6</v>
      </c>
    </row>
    <row r="17" spans="1:19" ht="12.75" customHeight="1" thickBot="1" x14ac:dyDescent="0.85">
      <c r="B17" s="144" t="s">
        <v>151</v>
      </c>
      <c r="D17" s="146" t="s">
        <v>152</v>
      </c>
      <c r="E17" s="147">
        <f>SUM(E2:E15)</f>
        <v>0</v>
      </c>
      <c r="F17" s="148" t="s">
        <v>124</v>
      </c>
      <c r="G17" s="149" t="s">
        <v>124</v>
      </c>
      <c r="H17" s="141"/>
      <c r="I17" s="141"/>
      <c r="J17" s="142" t="s">
        <v>153</v>
      </c>
      <c r="K17" s="150">
        <f>((J11*J11)-(I9*I9))*0.0009714</f>
        <v>0</v>
      </c>
      <c r="L17" s="151"/>
      <c r="P17" s="106">
        <v>4.5</v>
      </c>
      <c r="Q17" s="92">
        <v>4.5</v>
      </c>
      <c r="R17" s="92">
        <v>3.992</v>
      </c>
      <c r="S17" s="93">
        <v>13.5</v>
      </c>
    </row>
    <row r="18" spans="1:19" s="162" customFormat="1" ht="22.5" customHeight="1" thickBot="1" x14ac:dyDescent="0.85">
      <c r="A18" s="152" t="s">
        <v>124</v>
      </c>
      <c r="B18" s="153" t="s">
        <v>154</v>
      </c>
      <c r="C18" s="154" t="s">
        <v>155</v>
      </c>
      <c r="D18" s="155" t="s">
        <v>156</v>
      </c>
      <c r="E18" s="156" t="s">
        <v>124</v>
      </c>
      <c r="F18" s="157" t="s">
        <v>157</v>
      </c>
      <c r="G18" s="158" t="s">
        <v>158</v>
      </c>
      <c r="H18" s="157" t="s">
        <v>159</v>
      </c>
      <c r="I18" s="157" t="s">
        <v>160</v>
      </c>
      <c r="J18" s="157" t="s">
        <v>161</v>
      </c>
      <c r="K18" s="159" t="s">
        <v>162</v>
      </c>
      <c r="L18" s="160" t="s">
        <v>163</v>
      </c>
      <c r="M18" s="157" t="s">
        <v>164</v>
      </c>
      <c r="N18" s="161" t="s">
        <v>165</v>
      </c>
      <c r="O18" s="81"/>
      <c r="P18" s="106">
        <v>4.5</v>
      </c>
      <c r="Q18" s="92">
        <v>4.5</v>
      </c>
      <c r="R18" s="92">
        <v>3.8260000000000001</v>
      </c>
      <c r="S18" s="93">
        <v>15.1</v>
      </c>
    </row>
    <row r="19" spans="1:19" ht="13.75" thickBot="1" x14ac:dyDescent="0.85">
      <c r="A19" s="163">
        <v>1</v>
      </c>
      <c r="B19" s="164">
        <f>IF(M19&lt;=1,(0),IF(M19&lt;3600,(1),IF(M19&gt;=3601,(2),"")))</f>
        <v>0</v>
      </c>
      <c r="C19" s="165" t="str">
        <f>IF(M19&gt;0,($I$14-B19),"")</f>
        <v/>
      </c>
      <c r="D19" s="166">
        <f>IF(19&gt;0,SUM(M19/100),"")</f>
        <v>0</v>
      </c>
      <c r="E19" s="167"/>
      <c r="F19" s="168">
        <f>D19</f>
        <v>0</v>
      </c>
      <c r="G19" s="169">
        <f>E17+I13+D19</f>
        <v>0</v>
      </c>
      <c r="H19" s="168" t="str">
        <f t="shared" ref="H19:H82" si="0">IF(M19&gt;0,($K$13*F19),"")</f>
        <v/>
      </c>
      <c r="I19" s="168" t="str">
        <f t="shared" ref="I19:I82" si="1">IF(M19&gt;0,($K$15*F19),"")</f>
        <v/>
      </c>
      <c r="J19" s="170" t="str">
        <f t="shared" ref="J19:J82" si="2">IF(M19&gt;0,((F19*$K$9)*$O$12),"")</f>
        <v/>
      </c>
      <c r="K19" s="171" t="str">
        <f t="shared" ref="K19:K82" si="3">IF(G19&gt;$I$12,((G19-$I$12)*$K$17),"")</f>
        <v/>
      </c>
      <c r="L19" s="172">
        <f>0.052*K12*G19</f>
        <v>0</v>
      </c>
      <c r="M19" s="173"/>
      <c r="N19" s="216">
        <v>1</v>
      </c>
      <c r="P19" s="112">
        <v>5</v>
      </c>
      <c r="Q19" s="92">
        <v>5.5</v>
      </c>
      <c r="R19" s="92">
        <v>4.95</v>
      </c>
      <c r="S19" s="93">
        <v>15.5</v>
      </c>
    </row>
    <row r="20" spans="1:19" ht="13.75" thickBot="1" x14ac:dyDescent="0.85">
      <c r="A20" s="79">
        <f>A19+1</f>
        <v>2</v>
      </c>
      <c r="B20" s="174">
        <f>IF(M20&lt;=1,(0),IF(M20&lt;3600,(1),IF(M20&gt;=3601,(2),"")))+B19</f>
        <v>0</v>
      </c>
      <c r="C20" s="175" t="str">
        <f>IF(M20&gt;0,($I$14-B20),"")</f>
        <v/>
      </c>
      <c r="D20" s="176" t="str">
        <f>IF(M20&gt;0,SUM(M20/100),"")</f>
        <v/>
      </c>
      <c r="E20" s="167"/>
      <c r="F20" s="177" t="str">
        <f t="shared" ref="F20:F83" si="4">IF(M20&gt;0,(F19+D20),"")</f>
        <v/>
      </c>
      <c r="G20" s="169" t="str">
        <f t="shared" ref="G20:G83" si="5">IF(M20&gt;0,(F20+$E$17+$I$13),"")</f>
        <v/>
      </c>
      <c r="H20" s="177" t="str">
        <f t="shared" si="0"/>
        <v/>
      </c>
      <c r="I20" s="177" t="str">
        <f t="shared" si="1"/>
        <v/>
      </c>
      <c r="J20" s="178" t="str">
        <f t="shared" si="2"/>
        <v/>
      </c>
      <c r="K20" s="171" t="str">
        <f t="shared" si="3"/>
        <v/>
      </c>
      <c r="L20" s="179" t="e">
        <f t="shared" ref="L20:L83" si="6">0.052*K$12*G20</f>
        <v>#VALUE!</v>
      </c>
      <c r="M20" s="173"/>
      <c r="N20" s="216">
        <v>2</v>
      </c>
      <c r="P20" s="106">
        <v>5.5</v>
      </c>
      <c r="Q20" s="92">
        <v>5.5</v>
      </c>
      <c r="R20" s="92">
        <v>4.8920000000000003</v>
      </c>
      <c r="S20" s="93">
        <v>17</v>
      </c>
    </row>
    <row r="21" spans="1:19" ht="13.75" thickBot="1" x14ac:dyDescent="0.85">
      <c r="A21" s="79">
        <f t="shared" ref="A21:A84" si="7">A20+1</f>
        <v>3</v>
      </c>
      <c r="B21" s="174">
        <f t="shared" ref="B21:B84" si="8">IF(M21&lt;=1,(0),IF(M21&lt;3600,(1),IF(M21&gt;=3601,(2),"")))+B20</f>
        <v>0</v>
      </c>
      <c r="C21" s="175" t="str">
        <f t="shared" ref="C21:C84" si="9">IF(M21&gt;0,($I$14-B21),"")</f>
        <v/>
      </c>
      <c r="D21" s="176" t="str">
        <f t="shared" ref="D21:D84" si="10">IF(M21&gt;0,(M21/100),"")</f>
        <v/>
      </c>
      <c r="E21" s="167"/>
      <c r="F21" s="177" t="str">
        <f t="shared" si="4"/>
        <v/>
      </c>
      <c r="G21" s="169" t="str">
        <f t="shared" si="5"/>
        <v/>
      </c>
      <c r="H21" s="177" t="str">
        <f t="shared" si="0"/>
        <v/>
      </c>
      <c r="I21" s="177" t="str">
        <f t="shared" si="1"/>
        <v/>
      </c>
      <c r="J21" s="178" t="str">
        <f t="shared" si="2"/>
        <v/>
      </c>
      <c r="K21" s="171" t="str">
        <f t="shared" si="3"/>
        <v/>
      </c>
      <c r="L21" s="179" t="e">
        <f t="shared" si="6"/>
        <v>#VALUE!</v>
      </c>
      <c r="M21" s="180"/>
      <c r="N21" s="216">
        <v>3</v>
      </c>
      <c r="P21" s="106">
        <v>5.5</v>
      </c>
      <c r="Q21" s="92">
        <v>5.5</v>
      </c>
      <c r="R21" s="92">
        <v>4.7779999999999996</v>
      </c>
      <c r="S21" s="93">
        <v>20</v>
      </c>
    </row>
    <row r="22" spans="1:19" ht="13.75" thickBot="1" x14ac:dyDescent="0.85">
      <c r="A22" s="79">
        <f t="shared" si="7"/>
        <v>4</v>
      </c>
      <c r="B22" s="174">
        <f t="shared" si="8"/>
        <v>0</v>
      </c>
      <c r="C22" s="175" t="str">
        <f t="shared" si="9"/>
        <v/>
      </c>
      <c r="D22" s="176" t="str">
        <f t="shared" si="10"/>
        <v/>
      </c>
      <c r="E22" s="167"/>
      <c r="F22" s="177" t="str">
        <f t="shared" si="4"/>
        <v/>
      </c>
      <c r="G22" s="169" t="str">
        <f t="shared" si="5"/>
        <v/>
      </c>
      <c r="H22" s="177" t="str">
        <f t="shared" si="0"/>
        <v/>
      </c>
      <c r="I22" s="177" t="str">
        <f t="shared" si="1"/>
        <v/>
      </c>
      <c r="J22" s="178" t="str">
        <f t="shared" si="2"/>
        <v/>
      </c>
      <c r="K22" s="171" t="str">
        <f t="shared" si="3"/>
        <v/>
      </c>
      <c r="L22" s="179" t="e">
        <f t="shared" si="6"/>
        <v>#VALUE!</v>
      </c>
      <c r="M22" s="180"/>
      <c r="N22" s="216">
        <v>4</v>
      </c>
      <c r="P22" s="106">
        <v>5.5</v>
      </c>
      <c r="Q22" s="92">
        <v>5.5</v>
      </c>
      <c r="R22" s="92">
        <v>4.67</v>
      </c>
      <c r="S22" s="93">
        <v>23</v>
      </c>
    </row>
    <row r="23" spans="1:19" ht="13.75" thickBot="1" x14ac:dyDescent="0.85">
      <c r="A23" s="79">
        <f t="shared" si="7"/>
        <v>5</v>
      </c>
      <c r="B23" s="174">
        <f t="shared" si="8"/>
        <v>0</v>
      </c>
      <c r="C23" s="175" t="str">
        <f t="shared" si="9"/>
        <v/>
      </c>
      <c r="D23" s="176" t="str">
        <f t="shared" si="10"/>
        <v/>
      </c>
      <c r="E23" s="167"/>
      <c r="F23" s="177" t="str">
        <f t="shared" si="4"/>
        <v/>
      </c>
      <c r="G23" s="169" t="str">
        <f t="shared" si="5"/>
        <v/>
      </c>
      <c r="H23" s="177" t="str">
        <f t="shared" si="0"/>
        <v/>
      </c>
      <c r="I23" s="177" t="str">
        <f t="shared" si="1"/>
        <v/>
      </c>
      <c r="J23" s="178" t="str">
        <f t="shared" si="2"/>
        <v/>
      </c>
      <c r="K23" s="171" t="str">
        <f t="shared" si="3"/>
        <v/>
      </c>
      <c r="L23" s="179" t="e">
        <f t="shared" si="6"/>
        <v>#VALUE!</v>
      </c>
      <c r="M23" s="180"/>
      <c r="N23" s="216">
        <v>5</v>
      </c>
      <c r="P23" s="108">
        <v>7</v>
      </c>
      <c r="Q23" s="92">
        <v>7</v>
      </c>
      <c r="R23" s="92">
        <v>6.3659999999999997</v>
      </c>
      <c r="S23" s="93">
        <v>23</v>
      </c>
    </row>
    <row r="24" spans="1:19" ht="13.75" thickBot="1" x14ac:dyDescent="0.85">
      <c r="A24" s="79">
        <f t="shared" si="7"/>
        <v>6</v>
      </c>
      <c r="B24" s="174">
        <f t="shared" si="8"/>
        <v>0</v>
      </c>
      <c r="C24" s="175" t="str">
        <f t="shared" si="9"/>
        <v/>
      </c>
      <c r="D24" s="176" t="str">
        <f t="shared" si="10"/>
        <v/>
      </c>
      <c r="E24" s="167"/>
      <c r="F24" s="177" t="str">
        <f t="shared" si="4"/>
        <v/>
      </c>
      <c r="G24" s="169" t="str">
        <f t="shared" si="5"/>
        <v/>
      </c>
      <c r="H24" s="177" t="str">
        <f t="shared" si="0"/>
        <v/>
      </c>
      <c r="I24" s="177" t="str">
        <f t="shared" si="1"/>
        <v/>
      </c>
      <c r="J24" s="178" t="str">
        <f t="shared" si="2"/>
        <v/>
      </c>
      <c r="K24" s="171" t="str">
        <f t="shared" si="3"/>
        <v/>
      </c>
      <c r="L24" s="179" t="e">
        <f t="shared" si="6"/>
        <v>#VALUE!</v>
      </c>
      <c r="M24" s="180"/>
      <c r="N24" s="216">
        <v>6</v>
      </c>
      <c r="P24" s="108">
        <v>7</v>
      </c>
      <c r="Q24" s="92">
        <v>7</v>
      </c>
      <c r="R24" s="92">
        <v>6.2759999999999998</v>
      </c>
      <c r="S24" s="93">
        <v>26</v>
      </c>
    </row>
    <row r="25" spans="1:19" ht="13.75" thickBot="1" x14ac:dyDescent="0.85">
      <c r="A25" s="79">
        <f t="shared" si="7"/>
        <v>7</v>
      </c>
      <c r="B25" s="174">
        <f t="shared" si="8"/>
        <v>0</v>
      </c>
      <c r="C25" s="175" t="str">
        <f t="shared" si="9"/>
        <v/>
      </c>
      <c r="D25" s="176" t="str">
        <f t="shared" si="10"/>
        <v/>
      </c>
      <c r="E25" s="167"/>
      <c r="F25" s="177" t="str">
        <f t="shared" si="4"/>
        <v/>
      </c>
      <c r="G25" s="169" t="str">
        <f t="shared" si="5"/>
        <v/>
      </c>
      <c r="H25" s="177" t="str">
        <f t="shared" si="0"/>
        <v/>
      </c>
      <c r="I25" s="177" t="str">
        <f t="shared" si="1"/>
        <v/>
      </c>
      <c r="J25" s="178" t="str">
        <f t="shared" si="2"/>
        <v/>
      </c>
      <c r="K25" s="171" t="str">
        <f t="shared" si="3"/>
        <v/>
      </c>
      <c r="L25" s="179" t="e">
        <f t="shared" si="6"/>
        <v>#VALUE!</v>
      </c>
      <c r="M25" s="180"/>
      <c r="N25" s="216">
        <v>7</v>
      </c>
      <c r="P25" s="108">
        <v>7</v>
      </c>
      <c r="Q25" s="92">
        <v>7</v>
      </c>
      <c r="R25" s="92">
        <v>6.1840000000000002</v>
      </c>
      <c r="S25" s="93">
        <v>29</v>
      </c>
    </row>
    <row r="26" spans="1:19" ht="13.75" thickBot="1" x14ac:dyDescent="0.85">
      <c r="A26" s="79">
        <f t="shared" si="7"/>
        <v>8</v>
      </c>
      <c r="B26" s="174">
        <f t="shared" si="8"/>
        <v>0</v>
      </c>
      <c r="C26" s="175" t="str">
        <f t="shared" si="9"/>
        <v/>
      </c>
      <c r="D26" s="176" t="str">
        <f t="shared" si="10"/>
        <v/>
      </c>
      <c r="E26" s="167"/>
      <c r="F26" s="177" t="str">
        <f t="shared" si="4"/>
        <v/>
      </c>
      <c r="G26" s="169" t="str">
        <f t="shared" si="5"/>
        <v/>
      </c>
      <c r="H26" s="177" t="str">
        <f t="shared" si="0"/>
        <v/>
      </c>
      <c r="I26" s="177" t="str">
        <f t="shared" si="1"/>
        <v/>
      </c>
      <c r="J26" s="178" t="str">
        <f t="shared" si="2"/>
        <v/>
      </c>
      <c r="K26" s="171" t="str">
        <f t="shared" si="3"/>
        <v/>
      </c>
      <c r="L26" s="179" t="e">
        <f t="shared" si="6"/>
        <v>#VALUE!</v>
      </c>
      <c r="M26" s="180"/>
      <c r="N26" s="216">
        <v>8</v>
      </c>
      <c r="P26" s="108">
        <v>7</v>
      </c>
      <c r="Q26" s="92">
        <v>7</v>
      </c>
      <c r="R26" s="92">
        <v>6.0940000000000003</v>
      </c>
      <c r="S26" s="93">
        <v>32</v>
      </c>
    </row>
    <row r="27" spans="1:19" ht="13.75" thickBot="1" x14ac:dyDescent="0.85">
      <c r="A27" s="79">
        <f t="shared" si="7"/>
        <v>9</v>
      </c>
      <c r="B27" s="174">
        <f t="shared" si="8"/>
        <v>0</v>
      </c>
      <c r="C27" s="175" t="str">
        <f t="shared" si="9"/>
        <v/>
      </c>
      <c r="D27" s="176" t="str">
        <f t="shared" si="10"/>
        <v/>
      </c>
      <c r="E27" s="167"/>
      <c r="F27" s="177" t="str">
        <f t="shared" si="4"/>
        <v/>
      </c>
      <c r="G27" s="169" t="str">
        <f t="shared" si="5"/>
        <v/>
      </c>
      <c r="H27" s="177" t="str">
        <f t="shared" si="0"/>
        <v/>
      </c>
      <c r="I27" s="177" t="str">
        <f t="shared" si="1"/>
        <v/>
      </c>
      <c r="J27" s="178" t="str">
        <f t="shared" si="2"/>
        <v/>
      </c>
      <c r="K27" s="171" t="str">
        <f t="shared" si="3"/>
        <v/>
      </c>
      <c r="L27" s="179" t="e">
        <f t="shared" si="6"/>
        <v>#VALUE!</v>
      </c>
      <c r="M27" s="180"/>
      <c r="N27" s="216">
        <v>9</v>
      </c>
      <c r="P27" s="106">
        <v>7.625</v>
      </c>
      <c r="Q27" s="92">
        <v>7.625</v>
      </c>
      <c r="R27" s="92">
        <v>6.9690000000000003</v>
      </c>
      <c r="S27" s="93">
        <v>26.4</v>
      </c>
    </row>
    <row r="28" spans="1:19" ht="13.75" thickBot="1" x14ac:dyDescent="0.85">
      <c r="A28" s="79">
        <f t="shared" si="7"/>
        <v>10</v>
      </c>
      <c r="B28" s="174">
        <f t="shared" si="8"/>
        <v>0</v>
      </c>
      <c r="C28" s="175" t="str">
        <f t="shared" si="9"/>
        <v/>
      </c>
      <c r="D28" s="176" t="str">
        <f t="shared" si="10"/>
        <v/>
      </c>
      <c r="E28" s="181">
        <f>SUM(D19:D28)</f>
        <v>0</v>
      </c>
      <c r="F28" s="177" t="str">
        <f t="shared" si="4"/>
        <v/>
      </c>
      <c r="G28" s="169" t="str">
        <f t="shared" si="5"/>
        <v/>
      </c>
      <c r="H28" s="177" t="str">
        <f t="shared" si="0"/>
        <v/>
      </c>
      <c r="I28" s="177" t="str">
        <f t="shared" si="1"/>
        <v/>
      </c>
      <c r="J28" s="178" t="str">
        <f t="shared" si="2"/>
        <v/>
      </c>
      <c r="K28" s="171" t="str">
        <f t="shared" si="3"/>
        <v/>
      </c>
      <c r="L28" s="179" t="e">
        <f t="shared" si="6"/>
        <v>#VALUE!</v>
      </c>
      <c r="M28" s="180"/>
      <c r="N28" s="216">
        <v>10</v>
      </c>
      <c r="P28" s="106">
        <v>7.625</v>
      </c>
      <c r="Q28" s="92">
        <v>7.625</v>
      </c>
      <c r="R28" s="92">
        <v>6.875</v>
      </c>
      <c r="S28" s="93">
        <v>29.7</v>
      </c>
    </row>
    <row r="29" spans="1:19" ht="13.75" thickBot="1" x14ac:dyDescent="0.85">
      <c r="A29" s="79">
        <f t="shared" si="7"/>
        <v>11</v>
      </c>
      <c r="B29" s="174">
        <f t="shared" si="8"/>
        <v>0</v>
      </c>
      <c r="C29" s="175" t="str">
        <f t="shared" si="9"/>
        <v/>
      </c>
      <c r="D29" s="176" t="str">
        <f t="shared" si="10"/>
        <v/>
      </c>
      <c r="E29" s="167"/>
      <c r="F29" s="177" t="str">
        <f t="shared" si="4"/>
        <v/>
      </c>
      <c r="G29" s="169" t="str">
        <f t="shared" si="5"/>
        <v/>
      </c>
      <c r="H29" s="177" t="str">
        <f t="shared" si="0"/>
        <v/>
      </c>
      <c r="I29" s="177" t="str">
        <f t="shared" si="1"/>
        <v/>
      </c>
      <c r="J29" s="178" t="str">
        <f t="shared" si="2"/>
        <v/>
      </c>
      <c r="K29" s="171" t="str">
        <f t="shared" si="3"/>
        <v/>
      </c>
      <c r="L29" s="179" t="e">
        <f t="shared" si="6"/>
        <v>#VALUE!</v>
      </c>
      <c r="M29" s="180"/>
      <c r="N29" s="216">
        <v>11</v>
      </c>
      <c r="P29" s="106">
        <v>7.625</v>
      </c>
      <c r="Q29" s="92">
        <v>7.625</v>
      </c>
      <c r="R29" s="92">
        <v>6.7649999999999997</v>
      </c>
      <c r="S29" s="93">
        <v>33.700000000000003</v>
      </c>
    </row>
    <row r="30" spans="1:19" ht="13.75" thickBot="1" x14ac:dyDescent="0.85">
      <c r="A30" s="79">
        <f t="shared" si="7"/>
        <v>12</v>
      </c>
      <c r="B30" s="174">
        <f t="shared" si="8"/>
        <v>0</v>
      </c>
      <c r="C30" s="175" t="str">
        <f t="shared" si="9"/>
        <v/>
      </c>
      <c r="D30" s="176" t="str">
        <f t="shared" si="10"/>
        <v/>
      </c>
      <c r="E30" s="167"/>
      <c r="F30" s="177" t="str">
        <f t="shared" si="4"/>
        <v/>
      </c>
      <c r="G30" s="169" t="str">
        <f t="shared" si="5"/>
        <v/>
      </c>
      <c r="H30" s="177" t="str">
        <f t="shared" si="0"/>
        <v/>
      </c>
      <c r="I30" s="177" t="str">
        <f t="shared" si="1"/>
        <v/>
      </c>
      <c r="J30" s="178" t="str">
        <f t="shared" si="2"/>
        <v/>
      </c>
      <c r="K30" s="171" t="str">
        <f t="shared" si="3"/>
        <v/>
      </c>
      <c r="L30" s="179" t="e">
        <f t="shared" si="6"/>
        <v>#VALUE!</v>
      </c>
      <c r="M30" s="180"/>
      <c r="N30" s="216">
        <v>12</v>
      </c>
      <c r="P30" s="106">
        <v>7.625</v>
      </c>
      <c r="Q30" s="92">
        <v>7.625</v>
      </c>
      <c r="R30" s="92">
        <v>6.625</v>
      </c>
      <c r="S30" s="93">
        <v>39</v>
      </c>
    </row>
    <row r="31" spans="1:19" ht="13.75" thickBot="1" x14ac:dyDescent="0.85">
      <c r="A31" s="79">
        <f t="shared" si="7"/>
        <v>13</v>
      </c>
      <c r="B31" s="174">
        <f t="shared" si="8"/>
        <v>0</v>
      </c>
      <c r="C31" s="175" t="str">
        <f t="shared" si="9"/>
        <v/>
      </c>
      <c r="D31" s="176" t="str">
        <f t="shared" si="10"/>
        <v/>
      </c>
      <c r="E31" s="167"/>
      <c r="F31" s="177" t="str">
        <f t="shared" si="4"/>
        <v/>
      </c>
      <c r="G31" s="169" t="str">
        <f t="shared" si="5"/>
        <v/>
      </c>
      <c r="H31" s="177" t="str">
        <f t="shared" si="0"/>
        <v/>
      </c>
      <c r="I31" s="177" t="str">
        <f t="shared" si="1"/>
        <v/>
      </c>
      <c r="J31" s="178" t="str">
        <f t="shared" si="2"/>
        <v/>
      </c>
      <c r="K31" s="171" t="str">
        <f t="shared" si="3"/>
        <v/>
      </c>
      <c r="L31" s="179" t="e">
        <f t="shared" si="6"/>
        <v>#VALUE!</v>
      </c>
      <c r="M31" s="180"/>
      <c r="N31" s="216">
        <v>13</v>
      </c>
      <c r="P31" s="182">
        <v>7.625</v>
      </c>
      <c r="Q31" s="92">
        <v>7.625</v>
      </c>
      <c r="R31" s="92">
        <v>6.4349999999999996</v>
      </c>
      <c r="S31" s="93">
        <v>45</v>
      </c>
    </row>
    <row r="32" spans="1:19" ht="13.75" thickBot="1" x14ac:dyDescent="0.85">
      <c r="A32" s="79">
        <f t="shared" si="7"/>
        <v>14</v>
      </c>
      <c r="B32" s="174">
        <f t="shared" si="8"/>
        <v>0</v>
      </c>
      <c r="C32" s="175" t="str">
        <f t="shared" si="9"/>
        <v/>
      </c>
      <c r="D32" s="176" t="str">
        <f t="shared" si="10"/>
        <v/>
      </c>
      <c r="E32" s="167"/>
      <c r="F32" s="177" t="str">
        <f t="shared" si="4"/>
        <v/>
      </c>
      <c r="G32" s="169" t="str">
        <f t="shared" si="5"/>
        <v/>
      </c>
      <c r="H32" s="177" t="str">
        <f t="shared" si="0"/>
        <v/>
      </c>
      <c r="I32" s="177" t="str">
        <f t="shared" si="1"/>
        <v/>
      </c>
      <c r="J32" s="178" t="str">
        <f t="shared" si="2"/>
        <v/>
      </c>
      <c r="K32" s="171" t="str">
        <f t="shared" si="3"/>
        <v/>
      </c>
      <c r="L32" s="179" t="e">
        <f t="shared" si="6"/>
        <v>#VALUE!</v>
      </c>
      <c r="M32" s="180"/>
      <c r="N32" s="216">
        <v>14</v>
      </c>
      <c r="P32" s="130"/>
      <c r="Q32" s="92"/>
      <c r="R32" s="92"/>
      <c r="S32" s="93"/>
    </row>
    <row r="33" spans="1:20" ht="13.75" thickBot="1" x14ac:dyDescent="0.85">
      <c r="A33" s="79">
        <f t="shared" si="7"/>
        <v>15</v>
      </c>
      <c r="B33" s="174">
        <f t="shared" si="8"/>
        <v>0</v>
      </c>
      <c r="C33" s="175" t="str">
        <f t="shared" si="9"/>
        <v/>
      </c>
      <c r="D33" s="176" t="str">
        <f t="shared" si="10"/>
        <v/>
      </c>
      <c r="E33" s="167"/>
      <c r="F33" s="177" t="str">
        <f t="shared" si="4"/>
        <v/>
      </c>
      <c r="G33" s="169" t="str">
        <f t="shared" si="5"/>
        <v/>
      </c>
      <c r="H33" s="177" t="str">
        <f t="shared" si="0"/>
        <v/>
      </c>
      <c r="I33" s="177" t="str">
        <f t="shared" si="1"/>
        <v/>
      </c>
      <c r="J33" s="178" t="str">
        <f t="shared" si="2"/>
        <v/>
      </c>
      <c r="K33" s="171" t="str">
        <f t="shared" si="3"/>
        <v/>
      </c>
      <c r="L33" s="179" t="e">
        <f t="shared" si="6"/>
        <v>#VALUE!</v>
      </c>
      <c r="M33" s="180"/>
      <c r="N33" s="216">
        <v>15</v>
      </c>
      <c r="P33" s="142"/>
      <c r="Q33" s="110"/>
      <c r="R33" s="110"/>
      <c r="S33" s="111"/>
    </row>
    <row r="34" spans="1:20" ht="13.75" thickBot="1" x14ac:dyDescent="0.85">
      <c r="A34" s="79">
        <f t="shared" si="7"/>
        <v>16</v>
      </c>
      <c r="B34" s="174">
        <f t="shared" si="8"/>
        <v>0</v>
      </c>
      <c r="C34" s="175" t="str">
        <f t="shared" si="9"/>
        <v/>
      </c>
      <c r="D34" s="176" t="str">
        <f t="shared" si="10"/>
        <v/>
      </c>
      <c r="E34" s="167"/>
      <c r="F34" s="177" t="str">
        <f t="shared" si="4"/>
        <v/>
      </c>
      <c r="G34" s="169" t="str">
        <f t="shared" si="5"/>
        <v/>
      </c>
      <c r="H34" s="177" t="str">
        <f t="shared" si="0"/>
        <v/>
      </c>
      <c r="I34" s="177" t="str">
        <f t="shared" si="1"/>
        <v/>
      </c>
      <c r="J34" s="178" t="str">
        <f t="shared" si="2"/>
        <v/>
      </c>
      <c r="K34" s="171" t="str">
        <f t="shared" si="3"/>
        <v/>
      </c>
      <c r="L34" s="179" t="e">
        <f t="shared" si="6"/>
        <v>#VALUE!</v>
      </c>
      <c r="M34" s="180"/>
      <c r="N34" s="216">
        <v>16</v>
      </c>
      <c r="S34" s="79"/>
    </row>
    <row r="35" spans="1:20" ht="13.75" thickBot="1" x14ac:dyDescent="0.85">
      <c r="A35" s="79">
        <f t="shared" si="7"/>
        <v>17</v>
      </c>
      <c r="B35" s="174">
        <f t="shared" si="8"/>
        <v>0</v>
      </c>
      <c r="C35" s="175" t="str">
        <f t="shared" si="9"/>
        <v/>
      </c>
      <c r="D35" s="176" t="str">
        <f t="shared" si="10"/>
        <v/>
      </c>
      <c r="E35" s="167"/>
      <c r="F35" s="177" t="str">
        <f t="shared" si="4"/>
        <v/>
      </c>
      <c r="G35" s="169" t="str">
        <f t="shared" si="5"/>
        <v/>
      </c>
      <c r="H35" s="177" t="str">
        <f t="shared" si="0"/>
        <v/>
      </c>
      <c r="I35" s="177" t="str">
        <f t="shared" si="1"/>
        <v/>
      </c>
      <c r="J35" s="178" t="str">
        <f t="shared" si="2"/>
        <v/>
      </c>
      <c r="K35" s="171" t="str">
        <f t="shared" si="3"/>
        <v/>
      </c>
      <c r="L35" s="179" t="e">
        <f t="shared" si="6"/>
        <v>#VALUE!</v>
      </c>
      <c r="M35" s="180"/>
      <c r="N35" s="216">
        <v>17</v>
      </c>
      <c r="R35" s="460" t="s">
        <v>166</v>
      </c>
      <c r="S35" s="460"/>
      <c r="T35" s="460"/>
    </row>
    <row r="36" spans="1:20" ht="13.75" thickBot="1" x14ac:dyDescent="0.85">
      <c r="A36" s="79">
        <f t="shared" si="7"/>
        <v>18</v>
      </c>
      <c r="B36" s="174">
        <f t="shared" si="8"/>
        <v>0</v>
      </c>
      <c r="C36" s="175" t="str">
        <f t="shared" si="9"/>
        <v/>
      </c>
      <c r="D36" s="176" t="str">
        <f t="shared" si="10"/>
        <v/>
      </c>
      <c r="E36" s="167"/>
      <c r="F36" s="177" t="str">
        <f t="shared" si="4"/>
        <v/>
      </c>
      <c r="G36" s="169" t="str">
        <f t="shared" si="5"/>
        <v/>
      </c>
      <c r="H36" s="177" t="str">
        <f t="shared" si="0"/>
        <v/>
      </c>
      <c r="I36" s="177" t="str">
        <f t="shared" si="1"/>
        <v/>
      </c>
      <c r="J36" s="178" t="str">
        <f t="shared" si="2"/>
        <v/>
      </c>
      <c r="K36" s="171" t="str">
        <f t="shared" si="3"/>
        <v/>
      </c>
      <c r="L36" s="179" t="e">
        <f t="shared" si="6"/>
        <v>#VALUE!</v>
      </c>
      <c r="M36" s="180"/>
      <c r="N36" s="216">
        <v>18</v>
      </c>
      <c r="R36" s="183" t="s">
        <v>167</v>
      </c>
      <c r="S36" s="144" t="s">
        <v>168</v>
      </c>
      <c r="T36" s="184"/>
    </row>
    <row r="37" spans="1:20" ht="13.75" thickBot="1" x14ac:dyDescent="0.85">
      <c r="A37" s="79">
        <f t="shared" si="7"/>
        <v>19</v>
      </c>
      <c r="B37" s="174">
        <f t="shared" si="8"/>
        <v>0</v>
      </c>
      <c r="C37" s="175" t="str">
        <f t="shared" si="9"/>
        <v/>
      </c>
      <c r="D37" s="176" t="str">
        <f t="shared" si="10"/>
        <v/>
      </c>
      <c r="E37" s="167"/>
      <c r="F37" s="177" t="str">
        <f t="shared" si="4"/>
        <v/>
      </c>
      <c r="G37" s="169" t="str">
        <f t="shared" si="5"/>
        <v/>
      </c>
      <c r="H37" s="177" t="str">
        <f t="shared" si="0"/>
        <v/>
      </c>
      <c r="I37" s="177" t="str">
        <f t="shared" si="1"/>
        <v/>
      </c>
      <c r="J37" s="178" t="str">
        <f t="shared" si="2"/>
        <v/>
      </c>
      <c r="K37" s="171" t="str">
        <f t="shared" si="3"/>
        <v/>
      </c>
      <c r="L37" s="179" t="e">
        <f t="shared" si="6"/>
        <v>#VALUE!</v>
      </c>
      <c r="M37" s="180"/>
      <c r="N37" s="216">
        <v>19</v>
      </c>
      <c r="R37" s="185"/>
      <c r="S37" s="186"/>
      <c r="T37" s="187"/>
    </row>
    <row r="38" spans="1:20" ht="13.75" thickBot="1" x14ac:dyDescent="0.85">
      <c r="A38" s="79">
        <f t="shared" si="7"/>
        <v>20</v>
      </c>
      <c r="B38" s="174">
        <f t="shared" si="8"/>
        <v>0</v>
      </c>
      <c r="C38" s="175" t="str">
        <f t="shared" si="9"/>
        <v/>
      </c>
      <c r="D38" s="176" t="str">
        <f t="shared" si="10"/>
        <v/>
      </c>
      <c r="E38" s="181">
        <f>SUM(D29:D38)</f>
        <v>0</v>
      </c>
      <c r="F38" s="177" t="str">
        <f t="shared" si="4"/>
        <v/>
      </c>
      <c r="G38" s="169" t="str">
        <f t="shared" si="5"/>
        <v/>
      </c>
      <c r="H38" s="177" t="str">
        <f t="shared" si="0"/>
        <v/>
      </c>
      <c r="I38" s="177" t="str">
        <f t="shared" si="1"/>
        <v/>
      </c>
      <c r="J38" s="178" t="str">
        <f t="shared" si="2"/>
        <v/>
      </c>
      <c r="K38" s="171" t="str">
        <f t="shared" si="3"/>
        <v/>
      </c>
      <c r="L38" s="179" t="e">
        <f t="shared" si="6"/>
        <v>#VALUE!</v>
      </c>
      <c r="M38" s="180"/>
      <c r="N38" s="216">
        <v>20</v>
      </c>
      <c r="R38" s="188"/>
      <c r="S38" s="189"/>
      <c r="T38" s="190"/>
    </row>
    <row r="39" spans="1:20" ht="13.75" thickBot="1" x14ac:dyDescent="0.85">
      <c r="A39" s="79">
        <f t="shared" si="7"/>
        <v>21</v>
      </c>
      <c r="B39" s="174">
        <f t="shared" si="8"/>
        <v>0</v>
      </c>
      <c r="C39" s="175" t="str">
        <f t="shared" si="9"/>
        <v/>
      </c>
      <c r="D39" s="176" t="str">
        <f t="shared" si="10"/>
        <v/>
      </c>
      <c r="E39" s="167"/>
      <c r="F39" s="177" t="str">
        <f t="shared" si="4"/>
        <v/>
      </c>
      <c r="G39" s="169" t="str">
        <f t="shared" si="5"/>
        <v/>
      </c>
      <c r="H39" s="177" t="str">
        <f t="shared" si="0"/>
        <v/>
      </c>
      <c r="I39" s="177" t="str">
        <f t="shared" si="1"/>
        <v/>
      </c>
      <c r="J39" s="178" t="str">
        <f t="shared" si="2"/>
        <v/>
      </c>
      <c r="K39" s="171" t="str">
        <f t="shared" si="3"/>
        <v/>
      </c>
      <c r="L39" s="179" t="e">
        <f t="shared" si="6"/>
        <v>#VALUE!</v>
      </c>
      <c r="M39" s="180"/>
      <c r="N39" s="216">
        <v>21</v>
      </c>
      <c r="R39" s="188"/>
      <c r="S39" s="189"/>
      <c r="T39" s="190"/>
    </row>
    <row r="40" spans="1:20" ht="13.75" thickBot="1" x14ac:dyDescent="0.85">
      <c r="A40" s="79">
        <f t="shared" si="7"/>
        <v>22</v>
      </c>
      <c r="B40" s="174">
        <f t="shared" si="8"/>
        <v>0</v>
      </c>
      <c r="C40" s="175" t="str">
        <f t="shared" si="9"/>
        <v/>
      </c>
      <c r="D40" s="176" t="str">
        <f t="shared" si="10"/>
        <v/>
      </c>
      <c r="E40" s="167"/>
      <c r="F40" s="177" t="str">
        <f t="shared" si="4"/>
        <v/>
      </c>
      <c r="G40" s="169" t="str">
        <f t="shared" si="5"/>
        <v/>
      </c>
      <c r="H40" s="177" t="str">
        <f t="shared" si="0"/>
        <v/>
      </c>
      <c r="I40" s="177" t="str">
        <f t="shared" si="1"/>
        <v/>
      </c>
      <c r="J40" s="178" t="str">
        <f t="shared" si="2"/>
        <v/>
      </c>
      <c r="K40" s="171" t="str">
        <f t="shared" si="3"/>
        <v/>
      </c>
      <c r="L40" s="179" t="e">
        <f t="shared" si="6"/>
        <v>#VALUE!</v>
      </c>
      <c r="M40" s="180"/>
      <c r="N40" s="216">
        <v>22</v>
      </c>
      <c r="R40" s="188"/>
      <c r="S40" s="189"/>
      <c r="T40" s="190"/>
    </row>
    <row r="41" spans="1:20" ht="13.75" thickBot="1" x14ac:dyDescent="0.85">
      <c r="A41" s="79">
        <f t="shared" si="7"/>
        <v>23</v>
      </c>
      <c r="B41" s="174">
        <f t="shared" si="8"/>
        <v>0</v>
      </c>
      <c r="C41" s="175" t="str">
        <f t="shared" si="9"/>
        <v/>
      </c>
      <c r="D41" s="176" t="str">
        <f t="shared" si="10"/>
        <v/>
      </c>
      <c r="E41" s="167"/>
      <c r="F41" s="177" t="str">
        <f t="shared" si="4"/>
        <v/>
      </c>
      <c r="G41" s="169" t="str">
        <f t="shared" si="5"/>
        <v/>
      </c>
      <c r="H41" s="177" t="str">
        <f t="shared" si="0"/>
        <v/>
      </c>
      <c r="I41" s="177" t="str">
        <f t="shared" si="1"/>
        <v/>
      </c>
      <c r="J41" s="178" t="str">
        <f t="shared" si="2"/>
        <v/>
      </c>
      <c r="K41" s="171" t="str">
        <f t="shared" si="3"/>
        <v/>
      </c>
      <c r="L41" s="179" t="e">
        <f t="shared" si="6"/>
        <v>#VALUE!</v>
      </c>
      <c r="M41" s="180"/>
      <c r="N41" s="216">
        <v>23</v>
      </c>
      <c r="R41" s="188"/>
      <c r="S41" s="189"/>
      <c r="T41" s="190"/>
    </row>
    <row r="42" spans="1:20" ht="13.75" thickBot="1" x14ac:dyDescent="0.85">
      <c r="A42" s="79">
        <f t="shared" si="7"/>
        <v>24</v>
      </c>
      <c r="B42" s="174">
        <f t="shared" si="8"/>
        <v>0</v>
      </c>
      <c r="C42" s="175" t="str">
        <f t="shared" si="9"/>
        <v/>
      </c>
      <c r="D42" s="176" t="str">
        <f t="shared" si="10"/>
        <v/>
      </c>
      <c r="E42" s="167"/>
      <c r="F42" s="177" t="str">
        <f t="shared" si="4"/>
        <v/>
      </c>
      <c r="G42" s="169" t="str">
        <f t="shared" si="5"/>
        <v/>
      </c>
      <c r="H42" s="177" t="str">
        <f t="shared" si="0"/>
        <v/>
      </c>
      <c r="I42" s="177" t="str">
        <f t="shared" si="1"/>
        <v/>
      </c>
      <c r="J42" s="178" t="str">
        <f t="shared" si="2"/>
        <v/>
      </c>
      <c r="K42" s="171" t="str">
        <f t="shared" si="3"/>
        <v/>
      </c>
      <c r="L42" s="179" t="e">
        <f t="shared" si="6"/>
        <v>#VALUE!</v>
      </c>
      <c r="M42" s="180"/>
      <c r="N42" s="216">
        <v>24</v>
      </c>
      <c r="R42" s="188"/>
      <c r="S42" s="189"/>
      <c r="T42" s="190"/>
    </row>
    <row r="43" spans="1:20" ht="13.75" thickBot="1" x14ac:dyDescent="0.85">
      <c r="A43" s="79">
        <f t="shared" si="7"/>
        <v>25</v>
      </c>
      <c r="B43" s="174">
        <f t="shared" si="8"/>
        <v>0</v>
      </c>
      <c r="C43" s="175" t="str">
        <f t="shared" si="9"/>
        <v/>
      </c>
      <c r="D43" s="176" t="str">
        <f t="shared" si="10"/>
        <v/>
      </c>
      <c r="E43" s="167"/>
      <c r="F43" s="177" t="str">
        <f t="shared" si="4"/>
        <v/>
      </c>
      <c r="G43" s="169" t="str">
        <f t="shared" si="5"/>
        <v/>
      </c>
      <c r="H43" s="177" t="str">
        <f t="shared" si="0"/>
        <v/>
      </c>
      <c r="I43" s="177" t="str">
        <f t="shared" si="1"/>
        <v/>
      </c>
      <c r="J43" s="178" t="str">
        <f t="shared" si="2"/>
        <v/>
      </c>
      <c r="K43" s="171" t="str">
        <f t="shared" si="3"/>
        <v/>
      </c>
      <c r="L43" s="179" t="e">
        <f t="shared" si="6"/>
        <v>#VALUE!</v>
      </c>
      <c r="M43" s="180"/>
      <c r="N43" s="216">
        <v>25</v>
      </c>
      <c r="R43" s="188"/>
      <c r="S43" s="189"/>
      <c r="T43" s="190"/>
    </row>
    <row r="44" spans="1:20" ht="13.75" thickBot="1" x14ac:dyDescent="0.85">
      <c r="A44" s="79">
        <f t="shared" si="7"/>
        <v>26</v>
      </c>
      <c r="B44" s="174">
        <f t="shared" si="8"/>
        <v>0</v>
      </c>
      <c r="C44" s="175" t="str">
        <f t="shared" si="9"/>
        <v/>
      </c>
      <c r="D44" s="176" t="str">
        <f t="shared" si="10"/>
        <v/>
      </c>
      <c r="E44" s="167"/>
      <c r="F44" s="177" t="str">
        <f t="shared" si="4"/>
        <v/>
      </c>
      <c r="G44" s="169" t="str">
        <f t="shared" si="5"/>
        <v/>
      </c>
      <c r="H44" s="177" t="str">
        <f t="shared" si="0"/>
        <v/>
      </c>
      <c r="I44" s="177" t="str">
        <f t="shared" si="1"/>
        <v/>
      </c>
      <c r="J44" s="178" t="str">
        <f t="shared" si="2"/>
        <v/>
      </c>
      <c r="K44" s="171" t="str">
        <f t="shared" si="3"/>
        <v/>
      </c>
      <c r="L44" s="179" t="e">
        <f t="shared" si="6"/>
        <v>#VALUE!</v>
      </c>
      <c r="M44" s="180"/>
      <c r="N44" s="216">
        <v>26</v>
      </c>
      <c r="R44" s="188"/>
      <c r="S44" s="189"/>
      <c r="T44" s="190"/>
    </row>
    <row r="45" spans="1:20" ht="13.75" thickBot="1" x14ac:dyDescent="0.85">
      <c r="A45" s="79">
        <f t="shared" si="7"/>
        <v>27</v>
      </c>
      <c r="B45" s="174">
        <f t="shared" si="8"/>
        <v>0</v>
      </c>
      <c r="C45" s="175" t="str">
        <f t="shared" si="9"/>
        <v/>
      </c>
      <c r="D45" s="176" t="str">
        <f t="shared" si="10"/>
        <v/>
      </c>
      <c r="E45" s="167"/>
      <c r="F45" s="177" t="str">
        <f t="shared" si="4"/>
        <v/>
      </c>
      <c r="G45" s="169" t="str">
        <f t="shared" si="5"/>
        <v/>
      </c>
      <c r="H45" s="177" t="str">
        <f t="shared" si="0"/>
        <v/>
      </c>
      <c r="I45" s="177" t="str">
        <f t="shared" si="1"/>
        <v/>
      </c>
      <c r="J45" s="178" t="str">
        <f t="shared" si="2"/>
        <v/>
      </c>
      <c r="K45" s="171" t="str">
        <f t="shared" si="3"/>
        <v/>
      </c>
      <c r="L45" s="179" t="e">
        <f t="shared" si="6"/>
        <v>#VALUE!</v>
      </c>
      <c r="M45" s="180"/>
      <c r="N45" s="216">
        <v>27</v>
      </c>
      <c r="R45" s="188"/>
      <c r="S45" s="189"/>
      <c r="T45" s="190"/>
    </row>
    <row r="46" spans="1:20" ht="13.75" thickBot="1" x14ac:dyDescent="0.85">
      <c r="A46" s="79">
        <f t="shared" si="7"/>
        <v>28</v>
      </c>
      <c r="B46" s="174">
        <f t="shared" si="8"/>
        <v>0</v>
      </c>
      <c r="C46" s="175" t="str">
        <f t="shared" si="9"/>
        <v/>
      </c>
      <c r="D46" s="176" t="str">
        <f t="shared" si="10"/>
        <v/>
      </c>
      <c r="E46" s="167"/>
      <c r="F46" s="177" t="str">
        <f t="shared" si="4"/>
        <v/>
      </c>
      <c r="G46" s="169" t="str">
        <f t="shared" si="5"/>
        <v/>
      </c>
      <c r="H46" s="177" t="str">
        <f t="shared" si="0"/>
        <v/>
      </c>
      <c r="I46" s="177" t="str">
        <f t="shared" si="1"/>
        <v/>
      </c>
      <c r="J46" s="178" t="str">
        <f t="shared" si="2"/>
        <v/>
      </c>
      <c r="K46" s="171" t="str">
        <f t="shared" si="3"/>
        <v/>
      </c>
      <c r="L46" s="179" t="e">
        <f t="shared" si="6"/>
        <v>#VALUE!</v>
      </c>
      <c r="M46" s="180"/>
      <c r="N46" s="216">
        <v>28</v>
      </c>
      <c r="R46" s="188"/>
      <c r="S46" s="189"/>
      <c r="T46" s="190"/>
    </row>
    <row r="47" spans="1:20" ht="13.75" thickBot="1" x14ac:dyDescent="0.85">
      <c r="A47" s="79">
        <f t="shared" si="7"/>
        <v>29</v>
      </c>
      <c r="B47" s="174">
        <f t="shared" si="8"/>
        <v>0</v>
      </c>
      <c r="C47" s="175" t="str">
        <f t="shared" si="9"/>
        <v/>
      </c>
      <c r="D47" s="176" t="str">
        <f t="shared" si="10"/>
        <v/>
      </c>
      <c r="E47" s="167"/>
      <c r="F47" s="177" t="str">
        <f t="shared" si="4"/>
        <v/>
      </c>
      <c r="G47" s="169" t="str">
        <f t="shared" si="5"/>
        <v/>
      </c>
      <c r="H47" s="177" t="str">
        <f t="shared" si="0"/>
        <v/>
      </c>
      <c r="I47" s="177" t="str">
        <f t="shared" si="1"/>
        <v/>
      </c>
      <c r="J47" s="178" t="str">
        <f t="shared" si="2"/>
        <v/>
      </c>
      <c r="K47" s="171" t="str">
        <f t="shared" si="3"/>
        <v/>
      </c>
      <c r="L47" s="179" t="e">
        <f t="shared" si="6"/>
        <v>#VALUE!</v>
      </c>
      <c r="M47" s="180"/>
      <c r="N47" s="216">
        <v>29</v>
      </c>
      <c r="R47" s="188"/>
      <c r="S47" s="189"/>
      <c r="T47" s="190"/>
    </row>
    <row r="48" spans="1:20" ht="13.75" thickBot="1" x14ac:dyDescent="0.85">
      <c r="A48" s="79">
        <f t="shared" si="7"/>
        <v>30</v>
      </c>
      <c r="B48" s="174">
        <f t="shared" si="8"/>
        <v>0</v>
      </c>
      <c r="C48" s="175" t="str">
        <f t="shared" si="9"/>
        <v/>
      </c>
      <c r="D48" s="176" t="str">
        <f t="shared" si="10"/>
        <v/>
      </c>
      <c r="E48" s="181">
        <f>SUM(D39:D48)</f>
        <v>0</v>
      </c>
      <c r="F48" s="177" t="str">
        <f t="shared" si="4"/>
        <v/>
      </c>
      <c r="G48" s="169" t="str">
        <f t="shared" si="5"/>
        <v/>
      </c>
      <c r="H48" s="177" t="str">
        <f t="shared" si="0"/>
        <v/>
      </c>
      <c r="I48" s="177" t="str">
        <f t="shared" si="1"/>
        <v/>
      </c>
      <c r="J48" s="178" t="str">
        <f t="shared" si="2"/>
        <v/>
      </c>
      <c r="K48" s="171" t="str">
        <f t="shared" si="3"/>
        <v/>
      </c>
      <c r="L48" s="179" t="e">
        <f t="shared" si="6"/>
        <v>#VALUE!</v>
      </c>
      <c r="M48" s="180"/>
      <c r="N48" s="216">
        <v>30</v>
      </c>
      <c r="R48" s="188"/>
      <c r="S48" s="189"/>
      <c r="T48" s="190"/>
    </row>
    <row r="49" spans="1:20" ht="13.75" thickBot="1" x14ac:dyDescent="0.85">
      <c r="A49" s="79">
        <f t="shared" si="7"/>
        <v>31</v>
      </c>
      <c r="B49" s="174">
        <f t="shared" si="8"/>
        <v>0</v>
      </c>
      <c r="C49" s="175" t="str">
        <f t="shared" si="9"/>
        <v/>
      </c>
      <c r="D49" s="177" t="str">
        <f t="shared" si="10"/>
        <v/>
      </c>
      <c r="F49" s="177" t="str">
        <f t="shared" si="4"/>
        <v/>
      </c>
      <c r="G49" s="169" t="str">
        <f t="shared" si="5"/>
        <v/>
      </c>
      <c r="H49" s="177" t="str">
        <f t="shared" si="0"/>
        <v/>
      </c>
      <c r="I49" s="177" t="str">
        <f t="shared" si="1"/>
        <v/>
      </c>
      <c r="J49" s="178" t="str">
        <f t="shared" si="2"/>
        <v/>
      </c>
      <c r="K49" s="171" t="str">
        <f t="shared" si="3"/>
        <v/>
      </c>
      <c r="L49" s="179" t="e">
        <f t="shared" si="6"/>
        <v>#VALUE!</v>
      </c>
      <c r="M49" s="180"/>
      <c r="N49" s="216">
        <v>31</v>
      </c>
      <c r="R49" s="188"/>
      <c r="S49" s="189"/>
      <c r="T49" s="190"/>
    </row>
    <row r="50" spans="1:20" ht="13.75" thickBot="1" x14ac:dyDescent="0.85">
      <c r="A50" s="79">
        <f t="shared" si="7"/>
        <v>32</v>
      </c>
      <c r="B50" s="174">
        <f t="shared" si="8"/>
        <v>0</v>
      </c>
      <c r="C50" s="175" t="str">
        <f t="shared" si="9"/>
        <v/>
      </c>
      <c r="D50" s="176" t="str">
        <f t="shared" si="10"/>
        <v/>
      </c>
      <c r="E50" s="167"/>
      <c r="F50" s="177" t="str">
        <f t="shared" si="4"/>
        <v/>
      </c>
      <c r="G50" s="169" t="str">
        <f t="shared" si="5"/>
        <v/>
      </c>
      <c r="H50" s="177" t="str">
        <f t="shared" si="0"/>
        <v/>
      </c>
      <c r="I50" s="177" t="str">
        <f t="shared" si="1"/>
        <v/>
      </c>
      <c r="J50" s="178" t="str">
        <f t="shared" si="2"/>
        <v/>
      </c>
      <c r="K50" s="171" t="str">
        <f t="shared" si="3"/>
        <v/>
      </c>
      <c r="L50" s="179" t="e">
        <f t="shared" si="6"/>
        <v>#VALUE!</v>
      </c>
      <c r="M50" s="180"/>
      <c r="N50" s="216">
        <v>32</v>
      </c>
      <c r="R50" s="188"/>
      <c r="S50" s="189"/>
      <c r="T50" s="190"/>
    </row>
    <row r="51" spans="1:20" ht="13.75" thickBot="1" x14ac:dyDescent="0.85">
      <c r="A51" s="79">
        <f t="shared" si="7"/>
        <v>33</v>
      </c>
      <c r="B51" s="174">
        <f t="shared" si="8"/>
        <v>0</v>
      </c>
      <c r="C51" s="175" t="str">
        <f t="shared" si="9"/>
        <v/>
      </c>
      <c r="D51" s="176" t="str">
        <f t="shared" si="10"/>
        <v/>
      </c>
      <c r="E51" s="167"/>
      <c r="F51" s="177" t="str">
        <f t="shared" si="4"/>
        <v/>
      </c>
      <c r="G51" s="169" t="str">
        <f t="shared" si="5"/>
        <v/>
      </c>
      <c r="H51" s="177" t="str">
        <f t="shared" si="0"/>
        <v/>
      </c>
      <c r="I51" s="177" t="str">
        <f t="shared" si="1"/>
        <v/>
      </c>
      <c r="J51" s="178" t="str">
        <f t="shared" si="2"/>
        <v/>
      </c>
      <c r="K51" s="171" t="str">
        <f t="shared" si="3"/>
        <v/>
      </c>
      <c r="L51" s="179" t="e">
        <f t="shared" si="6"/>
        <v>#VALUE!</v>
      </c>
      <c r="M51" s="180"/>
      <c r="N51" s="216">
        <v>33</v>
      </c>
      <c r="R51" s="188"/>
      <c r="S51" s="189"/>
      <c r="T51" s="190"/>
    </row>
    <row r="52" spans="1:20" ht="13.75" thickBot="1" x14ac:dyDescent="0.85">
      <c r="A52" s="79">
        <f t="shared" si="7"/>
        <v>34</v>
      </c>
      <c r="B52" s="174">
        <f t="shared" si="8"/>
        <v>0</v>
      </c>
      <c r="C52" s="175" t="str">
        <f t="shared" si="9"/>
        <v/>
      </c>
      <c r="D52" s="176" t="str">
        <f t="shared" si="10"/>
        <v/>
      </c>
      <c r="E52" s="167"/>
      <c r="F52" s="177" t="str">
        <f t="shared" si="4"/>
        <v/>
      </c>
      <c r="G52" s="169" t="str">
        <f t="shared" si="5"/>
        <v/>
      </c>
      <c r="H52" s="177" t="str">
        <f t="shared" si="0"/>
        <v/>
      </c>
      <c r="I52" s="177" t="str">
        <f t="shared" si="1"/>
        <v/>
      </c>
      <c r="J52" s="178" t="str">
        <f t="shared" si="2"/>
        <v/>
      </c>
      <c r="K52" s="171" t="str">
        <f t="shared" si="3"/>
        <v/>
      </c>
      <c r="L52" s="179" t="e">
        <f t="shared" si="6"/>
        <v>#VALUE!</v>
      </c>
      <c r="M52" s="180"/>
      <c r="N52" s="216">
        <v>34</v>
      </c>
      <c r="R52" s="188"/>
      <c r="S52" s="189"/>
      <c r="T52" s="190"/>
    </row>
    <row r="53" spans="1:20" ht="13.75" thickBot="1" x14ac:dyDescent="0.85">
      <c r="A53" s="79">
        <f t="shared" si="7"/>
        <v>35</v>
      </c>
      <c r="B53" s="174">
        <f t="shared" si="8"/>
        <v>0</v>
      </c>
      <c r="C53" s="175" t="str">
        <f t="shared" si="9"/>
        <v/>
      </c>
      <c r="D53" s="176" t="str">
        <f t="shared" si="10"/>
        <v/>
      </c>
      <c r="E53" s="167"/>
      <c r="F53" s="177" t="str">
        <f t="shared" si="4"/>
        <v/>
      </c>
      <c r="G53" s="169" t="str">
        <f t="shared" si="5"/>
        <v/>
      </c>
      <c r="H53" s="177" t="str">
        <f t="shared" si="0"/>
        <v/>
      </c>
      <c r="I53" s="177" t="str">
        <f t="shared" si="1"/>
        <v/>
      </c>
      <c r="J53" s="178" t="str">
        <f t="shared" si="2"/>
        <v/>
      </c>
      <c r="K53" s="171" t="str">
        <f t="shared" si="3"/>
        <v/>
      </c>
      <c r="L53" s="179" t="e">
        <f t="shared" si="6"/>
        <v>#VALUE!</v>
      </c>
      <c r="M53" s="180"/>
      <c r="N53" s="216">
        <v>35</v>
      </c>
      <c r="R53" s="188"/>
      <c r="S53" s="189"/>
      <c r="T53" s="190"/>
    </row>
    <row r="54" spans="1:20" ht="13.75" thickBot="1" x14ac:dyDescent="0.85">
      <c r="A54" s="79">
        <f t="shared" si="7"/>
        <v>36</v>
      </c>
      <c r="B54" s="174">
        <f t="shared" si="8"/>
        <v>0</v>
      </c>
      <c r="C54" s="175" t="str">
        <f t="shared" si="9"/>
        <v/>
      </c>
      <c r="D54" s="176" t="str">
        <f t="shared" si="10"/>
        <v/>
      </c>
      <c r="E54" s="167"/>
      <c r="F54" s="177" t="str">
        <f t="shared" si="4"/>
        <v/>
      </c>
      <c r="G54" s="169" t="str">
        <f t="shared" si="5"/>
        <v/>
      </c>
      <c r="H54" s="177" t="str">
        <f t="shared" si="0"/>
        <v/>
      </c>
      <c r="I54" s="177" t="str">
        <f t="shared" si="1"/>
        <v/>
      </c>
      <c r="J54" s="178" t="str">
        <f t="shared" si="2"/>
        <v/>
      </c>
      <c r="K54" s="171" t="str">
        <f t="shared" si="3"/>
        <v/>
      </c>
      <c r="L54" s="179" t="e">
        <f t="shared" si="6"/>
        <v>#VALUE!</v>
      </c>
      <c r="M54" s="180"/>
      <c r="N54" s="216">
        <v>36</v>
      </c>
      <c r="R54" s="188"/>
      <c r="S54" s="189"/>
      <c r="T54" s="190"/>
    </row>
    <row r="55" spans="1:20" ht="13.75" thickBot="1" x14ac:dyDescent="0.85">
      <c r="A55" s="79">
        <f t="shared" si="7"/>
        <v>37</v>
      </c>
      <c r="B55" s="174">
        <f t="shared" si="8"/>
        <v>0</v>
      </c>
      <c r="C55" s="175" t="str">
        <f t="shared" si="9"/>
        <v/>
      </c>
      <c r="D55" s="176" t="str">
        <f t="shared" si="10"/>
        <v/>
      </c>
      <c r="E55" s="167"/>
      <c r="F55" s="177" t="str">
        <f t="shared" si="4"/>
        <v/>
      </c>
      <c r="G55" s="169" t="str">
        <f t="shared" si="5"/>
        <v/>
      </c>
      <c r="H55" s="177" t="str">
        <f t="shared" si="0"/>
        <v/>
      </c>
      <c r="I55" s="177" t="str">
        <f t="shared" si="1"/>
        <v/>
      </c>
      <c r="J55" s="178" t="str">
        <f t="shared" si="2"/>
        <v/>
      </c>
      <c r="K55" s="171" t="str">
        <f t="shared" si="3"/>
        <v/>
      </c>
      <c r="L55" s="179" t="e">
        <f t="shared" si="6"/>
        <v>#VALUE!</v>
      </c>
      <c r="M55" s="180"/>
      <c r="N55" s="216">
        <v>37</v>
      </c>
      <c r="R55" s="188"/>
      <c r="S55" s="189"/>
      <c r="T55" s="190"/>
    </row>
    <row r="56" spans="1:20" ht="13.75" thickBot="1" x14ac:dyDescent="0.85">
      <c r="A56" s="79">
        <f t="shared" si="7"/>
        <v>38</v>
      </c>
      <c r="B56" s="174">
        <f t="shared" si="8"/>
        <v>0</v>
      </c>
      <c r="C56" s="175" t="str">
        <f t="shared" si="9"/>
        <v/>
      </c>
      <c r="D56" s="176" t="str">
        <f t="shared" si="10"/>
        <v/>
      </c>
      <c r="E56" s="167"/>
      <c r="F56" s="177" t="str">
        <f t="shared" si="4"/>
        <v/>
      </c>
      <c r="G56" s="169" t="str">
        <f t="shared" si="5"/>
        <v/>
      </c>
      <c r="H56" s="177" t="str">
        <f t="shared" si="0"/>
        <v/>
      </c>
      <c r="I56" s="177" t="str">
        <f t="shared" si="1"/>
        <v/>
      </c>
      <c r="J56" s="178" t="str">
        <f t="shared" si="2"/>
        <v/>
      </c>
      <c r="K56" s="171" t="str">
        <f t="shared" si="3"/>
        <v/>
      </c>
      <c r="L56" s="179" t="e">
        <f t="shared" si="6"/>
        <v>#VALUE!</v>
      </c>
      <c r="M56" s="180"/>
      <c r="N56" s="216">
        <v>38</v>
      </c>
      <c r="R56" s="188"/>
      <c r="S56" s="189"/>
      <c r="T56" s="190"/>
    </row>
    <row r="57" spans="1:20" ht="13.75" thickBot="1" x14ac:dyDescent="0.85">
      <c r="A57" s="79">
        <f t="shared" si="7"/>
        <v>39</v>
      </c>
      <c r="B57" s="174">
        <f t="shared" si="8"/>
        <v>0</v>
      </c>
      <c r="C57" s="175" t="str">
        <f t="shared" si="9"/>
        <v/>
      </c>
      <c r="D57" s="176" t="str">
        <f t="shared" si="10"/>
        <v/>
      </c>
      <c r="E57" s="167"/>
      <c r="F57" s="177" t="str">
        <f t="shared" si="4"/>
        <v/>
      </c>
      <c r="G57" s="169" t="str">
        <f t="shared" si="5"/>
        <v/>
      </c>
      <c r="H57" s="177" t="str">
        <f t="shared" si="0"/>
        <v/>
      </c>
      <c r="I57" s="177" t="str">
        <f t="shared" si="1"/>
        <v/>
      </c>
      <c r="J57" s="178" t="str">
        <f t="shared" si="2"/>
        <v/>
      </c>
      <c r="K57" s="171" t="str">
        <f t="shared" si="3"/>
        <v/>
      </c>
      <c r="L57" s="179" t="e">
        <f t="shared" si="6"/>
        <v>#VALUE!</v>
      </c>
      <c r="M57" s="180"/>
      <c r="N57" s="216">
        <v>39</v>
      </c>
      <c r="R57" s="188"/>
      <c r="S57" s="189"/>
      <c r="T57" s="190"/>
    </row>
    <row r="58" spans="1:20" ht="13.75" thickBot="1" x14ac:dyDescent="0.85">
      <c r="A58" s="79">
        <f t="shared" si="7"/>
        <v>40</v>
      </c>
      <c r="B58" s="174">
        <f t="shared" si="8"/>
        <v>0</v>
      </c>
      <c r="C58" s="175" t="str">
        <f t="shared" si="9"/>
        <v/>
      </c>
      <c r="D58" s="176" t="str">
        <f t="shared" si="10"/>
        <v/>
      </c>
      <c r="E58" s="181">
        <f>SUM(D49:D58)</f>
        <v>0</v>
      </c>
      <c r="F58" s="177" t="str">
        <f t="shared" si="4"/>
        <v/>
      </c>
      <c r="G58" s="169" t="str">
        <f t="shared" si="5"/>
        <v/>
      </c>
      <c r="H58" s="177" t="str">
        <f t="shared" si="0"/>
        <v/>
      </c>
      <c r="I58" s="177" t="str">
        <f t="shared" si="1"/>
        <v/>
      </c>
      <c r="J58" s="178" t="str">
        <f t="shared" si="2"/>
        <v/>
      </c>
      <c r="K58" s="171" t="str">
        <f t="shared" si="3"/>
        <v/>
      </c>
      <c r="L58" s="179" t="e">
        <f t="shared" si="6"/>
        <v>#VALUE!</v>
      </c>
      <c r="M58" s="180"/>
      <c r="N58" s="216">
        <v>40</v>
      </c>
      <c r="R58" s="188"/>
      <c r="S58" s="189"/>
      <c r="T58" s="190"/>
    </row>
    <row r="59" spans="1:20" ht="13.75" thickBot="1" x14ac:dyDescent="0.85">
      <c r="A59" s="79">
        <f t="shared" si="7"/>
        <v>41</v>
      </c>
      <c r="B59" s="174">
        <f t="shared" si="8"/>
        <v>0</v>
      </c>
      <c r="C59" s="175" t="str">
        <f t="shared" si="9"/>
        <v/>
      </c>
      <c r="D59" s="176" t="str">
        <f t="shared" si="10"/>
        <v/>
      </c>
      <c r="E59" s="167"/>
      <c r="F59" s="177" t="str">
        <f t="shared" si="4"/>
        <v/>
      </c>
      <c r="G59" s="169" t="str">
        <f t="shared" si="5"/>
        <v/>
      </c>
      <c r="H59" s="177" t="str">
        <f t="shared" si="0"/>
        <v/>
      </c>
      <c r="I59" s="177" t="str">
        <f t="shared" si="1"/>
        <v/>
      </c>
      <c r="J59" s="178" t="str">
        <f t="shared" si="2"/>
        <v/>
      </c>
      <c r="K59" s="171" t="str">
        <f t="shared" si="3"/>
        <v/>
      </c>
      <c r="L59" s="179" t="e">
        <f t="shared" si="6"/>
        <v>#VALUE!</v>
      </c>
      <c r="M59" s="180"/>
      <c r="N59" s="216">
        <v>41</v>
      </c>
      <c r="R59" s="188"/>
      <c r="S59" s="191"/>
      <c r="T59" s="190"/>
    </row>
    <row r="60" spans="1:20" ht="13.75" thickBot="1" x14ac:dyDescent="0.85">
      <c r="A60" s="79">
        <f t="shared" si="7"/>
        <v>42</v>
      </c>
      <c r="B60" s="174">
        <f t="shared" si="8"/>
        <v>0</v>
      </c>
      <c r="C60" s="175" t="str">
        <f t="shared" si="9"/>
        <v/>
      </c>
      <c r="D60" s="176" t="str">
        <f t="shared" si="10"/>
        <v/>
      </c>
      <c r="E60" s="167"/>
      <c r="F60" s="177" t="str">
        <f t="shared" si="4"/>
        <v/>
      </c>
      <c r="G60" s="169" t="str">
        <f t="shared" si="5"/>
        <v/>
      </c>
      <c r="H60" s="177" t="str">
        <f t="shared" si="0"/>
        <v/>
      </c>
      <c r="I60" s="177" t="str">
        <f t="shared" si="1"/>
        <v/>
      </c>
      <c r="J60" s="178" t="str">
        <f t="shared" si="2"/>
        <v/>
      </c>
      <c r="K60" s="171" t="str">
        <f t="shared" si="3"/>
        <v/>
      </c>
      <c r="L60" s="179" t="e">
        <f t="shared" si="6"/>
        <v>#VALUE!</v>
      </c>
      <c r="M60" s="180"/>
      <c r="N60" s="216">
        <v>42</v>
      </c>
      <c r="R60" s="188"/>
      <c r="S60" s="191"/>
      <c r="T60" s="190"/>
    </row>
    <row r="61" spans="1:20" ht="13.75" thickBot="1" x14ac:dyDescent="0.85">
      <c r="A61" s="79">
        <f t="shared" si="7"/>
        <v>43</v>
      </c>
      <c r="B61" s="174">
        <f t="shared" si="8"/>
        <v>0</v>
      </c>
      <c r="C61" s="175" t="str">
        <f t="shared" si="9"/>
        <v/>
      </c>
      <c r="D61" s="176" t="str">
        <f t="shared" si="10"/>
        <v/>
      </c>
      <c r="E61" s="167"/>
      <c r="F61" s="177" t="str">
        <f t="shared" si="4"/>
        <v/>
      </c>
      <c r="G61" s="169" t="str">
        <f t="shared" si="5"/>
        <v/>
      </c>
      <c r="H61" s="177" t="str">
        <f t="shared" si="0"/>
        <v/>
      </c>
      <c r="I61" s="177" t="str">
        <f t="shared" si="1"/>
        <v/>
      </c>
      <c r="J61" s="178" t="str">
        <f t="shared" si="2"/>
        <v/>
      </c>
      <c r="K61" s="171" t="str">
        <f t="shared" si="3"/>
        <v/>
      </c>
      <c r="L61" s="179" t="e">
        <f t="shared" si="6"/>
        <v>#VALUE!</v>
      </c>
      <c r="M61" s="180"/>
      <c r="N61" s="216">
        <v>43</v>
      </c>
      <c r="R61" s="188"/>
      <c r="S61" s="191"/>
      <c r="T61" s="190"/>
    </row>
    <row r="62" spans="1:20" ht="13.75" thickBot="1" x14ac:dyDescent="0.85">
      <c r="A62" s="79">
        <f t="shared" si="7"/>
        <v>44</v>
      </c>
      <c r="B62" s="174">
        <f t="shared" si="8"/>
        <v>0</v>
      </c>
      <c r="C62" s="175" t="str">
        <f t="shared" si="9"/>
        <v/>
      </c>
      <c r="D62" s="176" t="str">
        <f t="shared" si="10"/>
        <v/>
      </c>
      <c r="E62" s="167"/>
      <c r="F62" s="177" t="str">
        <f t="shared" si="4"/>
        <v/>
      </c>
      <c r="G62" s="169" t="str">
        <f t="shared" si="5"/>
        <v/>
      </c>
      <c r="H62" s="177" t="str">
        <f t="shared" si="0"/>
        <v/>
      </c>
      <c r="I62" s="177" t="str">
        <f t="shared" si="1"/>
        <v/>
      </c>
      <c r="J62" s="178" t="str">
        <f t="shared" si="2"/>
        <v/>
      </c>
      <c r="K62" s="171" t="str">
        <f t="shared" si="3"/>
        <v/>
      </c>
      <c r="L62" s="179" t="e">
        <f t="shared" si="6"/>
        <v>#VALUE!</v>
      </c>
      <c r="M62" s="180"/>
      <c r="N62" s="216">
        <v>44</v>
      </c>
      <c r="R62" s="188"/>
      <c r="S62" s="191"/>
      <c r="T62" s="190"/>
    </row>
    <row r="63" spans="1:20" ht="13.75" thickBot="1" x14ac:dyDescent="0.85">
      <c r="A63" s="79">
        <f t="shared" si="7"/>
        <v>45</v>
      </c>
      <c r="B63" s="174">
        <f t="shared" si="8"/>
        <v>0</v>
      </c>
      <c r="C63" s="175" t="str">
        <f t="shared" si="9"/>
        <v/>
      </c>
      <c r="D63" s="176" t="str">
        <f t="shared" si="10"/>
        <v/>
      </c>
      <c r="E63" s="167"/>
      <c r="F63" s="177" t="str">
        <f t="shared" si="4"/>
        <v/>
      </c>
      <c r="G63" s="169" t="str">
        <f t="shared" si="5"/>
        <v/>
      </c>
      <c r="H63" s="177" t="str">
        <f t="shared" si="0"/>
        <v/>
      </c>
      <c r="I63" s="177" t="str">
        <f t="shared" si="1"/>
        <v/>
      </c>
      <c r="J63" s="178" t="str">
        <f t="shared" si="2"/>
        <v/>
      </c>
      <c r="K63" s="171" t="str">
        <f t="shared" si="3"/>
        <v/>
      </c>
      <c r="L63" s="179" t="e">
        <f t="shared" si="6"/>
        <v>#VALUE!</v>
      </c>
      <c r="M63" s="180"/>
      <c r="N63" s="216">
        <v>45</v>
      </c>
      <c r="R63" s="188"/>
      <c r="S63" s="191"/>
      <c r="T63" s="190"/>
    </row>
    <row r="64" spans="1:20" ht="13.75" thickBot="1" x14ac:dyDescent="0.85">
      <c r="A64" s="79">
        <f t="shared" si="7"/>
        <v>46</v>
      </c>
      <c r="B64" s="174">
        <f t="shared" si="8"/>
        <v>0</v>
      </c>
      <c r="C64" s="175" t="str">
        <f t="shared" si="9"/>
        <v/>
      </c>
      <c r="D64" s="176" t="str">
        <f t="shared" si="10"/>
        <v/>
      </c>
      <c r="E64" s="167"/>
      <c r="F64" s="177" t="str">
        <f t="shared" si="4"/>
        <v/>
      </c>
      <c r="G64" s="169" t="str">
        <f t="shared" si="5"/>
        <v/>
      </c>
      <c r="H64" s="177" t="str">
        <f t="shared" si="0"/>
        <v/>
      </c>
      <c r="I64" s="177" t="str">
        <f t="shared" si="1"/>
        <v/>
      </c>
      <c r="J64" s="178" t="str">
        <f t="shared" si="2"/>
        <v/>
      </c>
      <c r="K64" s="171" t="str">
        <f t="shared" si="3"/>
        <v/>
      </c>
      <c r="L64" s="179" t="e">
        <f t="shared" si="6"/>
        <v>#VALUE!</v>
      </c>
      <c r="M64" s="180"/>
      <c r="N64" s="216">
        <v>46</v>
      </c>
      <c r="R64" s="188"/>
      <c r="S64" s="191"/>
      <c r="T64" s="190"/>
    </row>
    <row r="65" spans="1:20" ht="13.75" thickBot="1" x14ac:dyDescent="0.85">
      <c r="A65" s="79">
        <f t="shared" si="7"/>
        <v>47</v>
      </c>
      <c r="B65" s="174">
        <f t="shared" si="8"/>
        <v>0</v>
      </c>
      <c r="C65" s="175" t="str">
        <f t="shared" si="9"/>
        <v/>
      </c>
      <c r="D65" s="176" t="str">
        <f t="shared" si="10"/>
        <v/>
      </c>
      <c r="E65" s="167"/>
      <c r="F65" s="177" t="str">
        <f t="shared" si="4"/>
        <v/>
      </c>
      <c r="G65" s="169" t="str">
        <f t="shared" si="5"/>
        <v/>
      </c>
      <c r="H65" s="177" t="str">
        <f t="shared" si="0"/>
        <v/>
      </c>
      <c r="I65" s="177" t="str">
        <f t="shared" si="1"/>
        <v/>
      </c>
      <c r="J65" s="178" t="str">
        <f t="shared" si="2"/>
        <v/>
      </c>
      <c r="K65" s="171" t="str">
        <f t="shared" si="3"/>
        <v/>
      </c>
      <c r="L65" s="179" t="e">
        <f t="shared" si="6"/>
        <v>#VALUE!</v>
      </c>
      <c r="M65" s="180"/>
      <c r="N65" s="216">
        <v>47</v>
      </c>
      <c r="R65" s="188"/>
      <c r="S65" s="191"/>
      <c r="T65" s="190"/>
    </row>
    <row r="66" spans="1:20" ht="13.75" thickBot="1" x14ac:dyDescent="0.85">
      <c r="A66" s="79">
        <f t="shared" si="7"/>
        <v>48</v>
      </c>
      <c r="B66" s="174">
        <f t="shared" si="8"/>
        <v>0</v>
      </c>
      <c r="C66" s="175" t="str">
        <f t="shared" si="9"/>
        <v/>
      </c>
      <c r="D66" s="176" t="str">
        <f t="shared" si="10"/>
        <v/>
      </c>
      <c r="E66" s="167"/>
      <c r="F66" s="177" t="str">
        <f t="shared" si="4"/>
        <v/>
      </c>
      <c r="G66" s="169" t="str">
        <f t="shared" si="5"/>
        <v/>
      </c>
      <c r="H66" s="177" t="str">
        <f t="shared" si="0"/>
        <v/>
      </c>
      <c r="I66" s="177" t="str">
        <f t="shared" si="1"/>
        <v/>
      </c>
      <c r="J66" s="178" t="str">
        <f t="shared" si="2"/>
        <v/>
      </c>
      <c r="K66" s="171" t="str">
        <f t="shared" si="3"/>
        <v/>
      </c>
      <c r="L66" s="179" t="e">
        <f t="shared" si="6"/>
        <v>#VALUE!</v>
      </c>
      <c r="M66" s="180"/>
      <c r="N66" s="216">
        <v>48</v>
      </c>
      <c r="R66" s="188"/>
      <c r="S66" s="191"/>
      <c r="T66" s="190"/>
    </row>
    <row r="67" spans="1:20" ht="13.75" thickBot="1" x14ac:dyDescent="0.85">
      <c r="A67" s="79">
        <f t="shared" si="7"/>
        <v>49</v>
      </c>
      <c r="B67" s="174">
        <f t="shared" si="8"/>
        <v>0</v>
      </c>
      <c r="C67" s="175" t="str">
        <f t="shared" si="9"/>
        <v/>
      </c>
      <c r="D67" s="176" t="str">
        <f t="shared" si="10"/>
        <v/>
      </c>
      <c r="E67" s="167"/>
      <c r="F67" s="177" t="str">
        <f t="shared" si="4"/>
        <v/>
      </c>
      <c r="G67" s="169" t="str">
        <f t="shared" si="5"/>
        <v/>
      </c>
      <c r="H67" s="177" t="str">
        <f t="shared" si="0"/>
        <v/>
      </c>
      <c r="I67" s="177" t="str">
        <f t="shared" si="1"/>
        <v/>
      </c>
      <c r="J67" s="178" t="str">
        <f t="shared" si="2"/>
        <v/>
      </c>
      <c r="K67" s="171" t="str">
        <f t="shared" si="3"/>
        <v/>
      </c>
      <c r="L67" s="179" t="e">
        <f t="shared" si="6"/>
        <v>#VALUE!</v>
      </c>
      <c r="M67" s="180"/>
      <c r="N67" s="216">
        <v>49</v>
      </c>
      <c r="R67" s="188"/>
      <c r="S67" s="191"/>
      <c r="T67" s="190"/>
    </row>
    <row r="68" spans="1:20" ht="13.75" thickBot="1" x14ac:dyDescent="0.85">
      <c r="A68" s="79">
        <f t="shared" si="7"/>
        <v>50</v>
      </c>
      <c r="B68" s="174">
        <f t="shared" si="8"/>
        <v>0</v>
      </c>
      <c r="C68" s="175" t="str">
        <f t="shared" si="9"/>
        <v/>
      </c>
      <c r="D68" s="176" t="str">
        <f t="shared" si="10"/>
        <v/>
      </c>
      <c r="E68" s="181">
        <f>SUM(D59:D68)</f>
        <v>0</v>
      </c>
      <c r="F68" s="177" t="str">
        <f t="shared" si="4"/>
        <v/>
      </c>
      <c r="G68" s="169" t="str">
        <f t="shared" si="5"/>
        <v/>
      </c>
      <c r="H68" s="177" t="str">
        <f t="shared" si="0"/>
        <v/>
      </c>
      <c r="I68" s="177" t="str">
        <f t="shared" si="1"/>
        <v/>
      </c>
      <c r="J68" s="178" t="str">
        <f t="shared" si="2"/>
        <v/>
      </c>
      <c r="K68" s="171" t="str">
        <f t="shared" si="3"/>
        <v/>
      </c>
      <c r="L68" s="179" t="e">
        <f t="shared" si="6"/>
        <v>#VALUE!</v>
      </c>
      <c r="M68" s="180"/>
      <c r="N68" s="216">
        <v>50</v>
      </c>
      <c r="R68" s="188"/>
      <c r="S68" s="191"/>
      <c r="T68" s="190"/>
    </row>
    <row r="69" spans="1:20" ht="13.75" thickBot="1" x14ac:dyDescent="0.85">
      <c r="A69" s="79">
        <f t="shared" si="7"/>
        <v>51</v>
      </c>
      <c r="B69" s="174">
        <f t="shared" si="8"/>
        <v>0</v>
      </c>
      <c r="C69" s="175" t="str">
        <f t="shared" si="9"/>
        <v/>
      </c>
      <c r="D69" s="176" t="str">
        <f t="shared" si="10"/>
        <v/>
      </c>
      <c r="E69" s="167"/>
      <c r="F69" s="177" t="str">
        <f t="shared" si="4"/>
        <v/>
      </c>
      <c r="G69" s="169" t="str">
        <f t="shared" si="5"/>
        <v/>
      </c>
      <c r="H69" s="177" t="str">
        <f t="shared" si="0"/>
        <v/>
      </c>
      <c r="I69" s="177" t="str">
        <f t="shared" si="1"/>
        <v/>
      </c>
      <c r="J69" s="178" t="str">
        <f t="shared" si="2"/>
        <v/>
      </c>
      <c r="K69" s="171" t="str">
        <f t="shared" si="3"/>
        <v/>
      </c>
      <c r="L69" s="179" t="e">
        <f t="shared" si="6"/>
        <v>#VALUE!</v>
      </c>
      <c r="M69" s="180"/>
      <c r="N69" s="216">
        <v>51</v>
      </c>
      <c r="R69" s="188"/>
      <c r="S69" s="191"/>
      <c r="T69" s="190"/>
    </row>
    <row r="70" spans="1:20" ht="13.75" thickBot="1" x14ac:dyDescent="0.85">
      <c r="A70" s="79">
        <f t="shared" si="7"/>
        <v>52</v>
      </c>
      <c r="B70" s="174">
        <f t="shared" si="8"/>
        <v>0</v>
      </c>
      <c r="C70" s="175" t="str">
        <f t="shared" si="9"/>
        <v/>
      </c>
      <c r="D70" s="176" t="str">
        <f t="shared" si="10"/>
        <v/>
      </c>
      <c r="E70" s="167"/>
      <c r="F70" s="177" t="str">
        <f t="shared" si="4"/>
        <v/>
      </c>
      <c r="G70" s="169" t="str">
        <f t="shared" si="5"/>
        <v/>
      </c>
      <c r="H70" s="177" t="str">
        <f t="shared" si="0"/>
        <v/>
      </c>
      <c r="I70" s="177" t="str">
        <f t="shared" si="1"/>
        <v/>
      </c>
      <c r="J70" s="178" t="str">
        <f t="shared" si="2"/>
        <v/>
      </c>
      <c r="K70" s="171" t="str">
        <f t="shared" si="3"/>
        <v/>
      </c>
      <c r="L70" s="179" t="e">
        <f t="shared" si="6"/>
        <v>#VALUE!</v>
      </c>
      <c r="M70" s="180"/>
      <c r="N70" s="216">
        <v>52</v>
      </c>
      <c r="R70" s="188"/>
      <c r="S70" s="191"/>
      <c r="T70" s="190"/>
    </row>
    <row r="71" spans="1:20" ht="13.75" thickBot="1" x14ac:dyDescent="0.85">
      <c r="A71" s="79">
        <f t="shared" si="7"/>
        <v>53</v>
      </c>
      <c r="B71" s="174">
        <f t="shared" si="8"/>
        <v>0</v>
      </c>
      <c r="C71" s="175" t="str">
        <f t="shared" si="9"/>
        <v/>
      </c>
      <c r="D71" s="176" t="str">
        <f t="shared" si="10"/>
        <v/>
      </c>
      <c r="E71" s="167"/>
      <c r="F71" s="177" t="str">
        <f t="shared" si="4"/>
        <v/>
      </c>
      <c r="G71" s="169" t="str">
        <f t="shared" si="5"/>
        <v/>
      </c>
      <c r="H71" s="177" t="str">
        <f t="shared" si="0"/>
        <v/>
      </c>
      <c r="I71" s="177" t="str">
        <f t="shared" si="1"/>
        <v/>
      </c>
      <c r="J71" s="178" t="str">
        <f t="shared" si="2"/>
        <v/>
      </c>
      <c r="K71" s="171" t="str">
        <f t="shared" si="3"/>
        <v/>
      </c>
      <c r="L71" s="179" t="e">
        <f t="shared" si="6"/>
        <v>#VALUE!</v>
      </c>
      <c r="M71" s="180"/>
      <c r="N71" s="216">
        <v>53</v>
      </c>
      <c r="R71" s="188"/>
      <c r="S71" s="191"/>
      <c r="T71" s="190"/>
    </row>
    <row r="72" spans="1:20" ht="13.75" thickBot="1" x14ac:dyDescent="0.85">
      <c r="A72" s="79">
        <f t="shared" si="7"/>
        <v>54</v>
      </c>
      <c r="B72" s="174">
        <f t="shared" si="8"/>
        <v>0</v>
      </c>
      <c r="C72" s="175" t="str">
        <f t="shared" si="9"/>
        <v/>
      </c>
      <c r="D72" s="176" t="str">
        <f t="shared" si="10"/>
        <v/>
      </c>
      <c r="E72" s="167"/>
      <c r="F72" s="177" t="str">
        <f t="shared" si="4"/>
        <v/>
      </c>
      <c r="G72" s="169" t="str">
        <f t="shared" si="5"/>
        <v/>
      </c>
      <c r="H72" s="177" t="str">
        <f t="shared" si="0"/>
        <v/>
      </c>
      <c r="I72" s="177" t="str">
        <f t="shared" si="1"/>
        <v/>
      </c>
      <c r="J72" s="178" t="str">
        <f t="shared" si="2"/>
        <v/>
      </c>
      <c r="K72" s="171" t="str">
        <f t="shared" si="3"/>
        <v/>
      </c>
      <c r="L72" s="179" t="e">
        <f t="shared" si="6"/>
        <v>#VALUE!</v>
      </c>
      <c r="M72" s="180"/>
      <c r="N72" s="216">
        <v>54</v>
      </c>
      <c r="R72" s="188"/>
      <c r="S72" s="191"/>
      <c r="T72" s="190"/>
    </row>
    <row r="73" spans="1:20" ht="13.75" thickBot="1" x14ac:dyDescent="0.85">
      <c r="A73" s="79">
        <f t="shared" si="7"/>
        <v>55</v>
      </c>
      <c r="B73" s="174">
        <f t="shared" si="8"/>
        <v>0</v>
      </c>
      <c r="C73" s="175" t="str">
        <f t="shared" si="9"/>
        <v/>
      </c>
      <c r="D73" s="176" t="str">
        <f t="shared" si="10"/>
        <v/>
      </c>
      <c r="E73" s="167"/>
      <c r="F73" s="177" t="str">
        <f t="shared" si="4"/>
        <v/>
      </c>
      <c r="G73" s="169" t="str">
        <f t="shared" si="5"/>
        <v/>
      </c>
      <c r="H73" s="177" t="str">
        <f t="shared" si="0"/>
        <v/>
      </c>
      <c r="I73" s="177" t="str">
        <f t="shared" si="1"/>
        <v/>
      </c>
      <c r="J73" s="178" t="str">
        <f t="shared" si="2"/>
        <v/>
      </c>
      <c r="K73" s="171" t="str">
        <f t="shared" si="3"/>
        <v/>
      </c>
      <c r="L73" s="179" t="e">
        <f t="shared" si="6"/>
        <v>#VALUE!</v>
      </c>
      <c r="M73" s="180"/>
      <c r="N73" s="216">
        <v>55</v>
      </c>
      <c r="R73" s="188"/>
      <c r="S73" s="191"/>
      <c r="T73" s="190"/>
    </row>
    <row r="74" spans="1:20" ht="13.75" thickBot="1" x14ac:dyDescent="0.85">
      <c r="A74" s="79">
        <f t="shared" si="7"/>
        <v>56</v>
      </c>
      <c r="B74" s="174">
        <f t="shared" si="8"/>
        <v>0</v>
      </c>
      <c r="C74" s="175" t="str">
        <f t="shared" si="9"/>
        <v/>
      </c>
      <c r="D74" s="176" t="str">
        <f t="shared" si="10"/>
        <v/>
      </c>
      <c r="E74" s="167"/>
      <c r="F74" s="177" t="str">
        <f t="shared" si="4"/>
        <v/>
      </c>
      <c r="G74" s="169" t="str">
        <f t="shared" si="5"/>
        <v/>
      </c>
      <c r="H74" s="177" t="str">
        <f t="shared" si="0"/>
        <v/>
      </c>
      <c r="I74" s="177" t="str">
        <f t="shared" si="1"/>
        <v/>
      </c>
      <c r="J74" s="178" t="str">
        <f t="shared" si="2"/>
        <v/>
      </c>
      <c r="K74" s="171" t="str">
        <f t="shared" si="3"/>
        <v/>
      </c>
      <c r="L74" s="179" t="e">
        <f t="shared" si="6"/>
        <v>#VALUE!</v>
      </c>
      <c r="M74" s="180"/>
      <c r="N74" s="216">
        <v>56</v>
      </c>
      <c r="R74" s="188"/>
      <c r="S74" s="191"/>
      <c r="T74" s="190"/>
    </row>
    <row r="75" spans="1:20" ht="13.75" thickBot="1" x14ac:dyDescent="0.85">
      <c r="A75" s="79">
        <f t="shared" si="7"/>
        <v>57</v>
      </c>
      <c r="B75" s="174">
        <f t="shared" si="8"/>
        <v>0</v>
      </c>
      <c r="C75" s="175" t="str">
        <f t="shared" si="9"/>
        <v/>
      </c>
      <c r="D75" s="176" t="str">
        <f t="shared" si="10"/>
        <v/>
      </c>
      <c r="E75" s="167"/>
      <c r="F75" s="177" t="str">
        <f t="shared" si="4"/>
        <v/>
      </c>
      <c r="G75" s="169" t="str">
        <f t="shared" si="5"/>
        <v/>
      </c>
      <c r="H75" s="177" t="str">
        <f t="shared" si="0"/>
        <v/>
      </c>
      <c r="I75" s="177" t="str">
        <f t="shared" si="1"/>
        <v/>
      </c>
      <c r="J75" s="178" t="str">
        <f t="shared" si="2"/>
        <v/>
      </c>
      <c r="K75" s="171" t="str">
        <f t="shared" si="3"/>
        <v/>
      </c>
      <c r="L75" s="179" t="e">
        <f t="shared" si="6"/>
        <v>#VALUE!</v>
      </c>
      <c r="M75" s="180"/>
      <c r="N75" s="216">
        <v>57</v>
      </c>
      <c r="R75" s="188"/>
      <c r="S75" s="191"/>
      <c r="T75" s="190"/>
    </row>
    <row r="76" spans="1:20" ht="13.75" thickBot="1" x14ac:dyDescent="0.85">
      <c r="A76" s="79">
        <f t="shared" si="7"/>
        <v>58</v>
      </c>
      <c r="B76" s="174">
        <f t="shared" si="8"/>
        <v>0</v>
      </c>
      <c r="C76" s="175" t="str">
        <f t="shared" si="9"/>
        <v/>
      </c>
      <c r="D76" s="176" t="str">
        <f t="shared" si="10"/>
        <v/>
      </c>
      <c r="E76" s="167"/>
      <c r="F76" s="177" t="str">
        <f t="shared" si="4"/>
        <v/>
      </c>
      <c r="G76" s="169" t="str">
        <f t="shared" si="5"/>
        <v/>
      </c>
      <c r="H76" s="177" t="str">
        <f t="shared" si="0"/>
        <v/>
      </c>
      <c r="I76" s="177" t="str">
        <f t="shared" si="1"/>
        <v/>
      </c>
      <c r="J76" s="178" t="str">
        <f t="shared" si="2"/>
        <v/>
      </c>
      <c r="K76" s="171" t="str">
        <f t="shared" si="3"/>
        <v/>
      </c>
      <c r="L76" s="179" t="e">
        <f t="shared" si="6"/>
        <v>#VALUE!</v>
      </c>
      <c r="M76" s="180"/>
      <c r="N76" s="216">
        <v>58</v>
      </c>
      <c r="R76" s="188"/>
      <c r="S76" s="191"/>
      <c r="T76" s="190"/>
    </row>
    <row r="77" spans="1:20" ht="13.75" thickBot="1" x14ac:dyDescent="0.85">
      <c r="A77" s="79">
        <f t="shared" si="7"/>
        <v>59</v>
      </c>
      <c r="B77" s="174">
        <f t="shared" si="8"/>
        <v>0</v>
      </c>
      <c r="C77" s="175" t="str">
        <f t="shared" si="9"/>
        <v/>
      </c>
      <c r="D77" s="176" t="str">
        <f t="shared" si="10"/>
        <v/>
      </c>
      <c r="E77" s="167"/>
      <c r="F77" s="177" t="str">
        <f t="shared" si="4"/>
        <v/>
      </c>
      <c r="G77" s="169" t="str">
        <f t="shared" si="5"/>
        <v/>
      </c>
      <c r="H77" s="177" t="str">
        <f t="shared" si="0"/>
        <v/>
      </c>
      <c r="I77" s="177" t="str">
        <f t="shared" si="1"/>
        <v/>
      </c>
      <c r="J77" s="178" t="str">
        <f t="shared" si="2"/>
        <v/>
      </c>
      <c r="K77" s="171" t="str">
        <f t="shared" si="3"/>
        <v/>
      </c>
      <c r="L77" s="179" t="e">
        <f t="shared" si="6"/>
        <v>#VALUE!</v>
      </c>
      <c r="M77" s="180"/>
      <c r="N77" s="216">
        <v>59</v>
      </c>
      <c r="R77" s="188"/>
      <c r="S77" s="191"/>
      <c r="T77" s="190"/>
    </row>
    <row r="78" spans="1:20" ht="13.75" thickBot="1" x14ac:dyDescent="0.85">
      <c r="A78" s="79">
        <f t="shared" si="7"/>
        <v>60</v>
      </c>
      <c r="B78" s="174">
        <f t="shared" si="8"/>
        <v>0</v>
      </c>
      <c r="C78" s="175" t="str">
        <f t="shared" si="9"/>
        <v/>
      </c>
      <c r="D78" s="176" t="str">
        <f t="shared" si="10"/>
        <v/>
      </c>
      <c r="E78" s="181">
        <f>SUM(D69:D78)</f>
        <v>0</v>
      </c>
      <c r="F78" s="177" t="str">
        <f t="shared" si="4"/>
        <v/>
      </c>
      <c r="G78" s="169" t="str">
        <f t="shared" si="5"/>
        <v/>
      </c>
      <c r="H78" s="177" t="str">
        <f t="shared" si="0"/>
        <v/>
      </c>
      <c r="I78" s="177" t="str">
        <f t="shared" si="1"/>
        <v/>
      </c>
      <c r="J78" s="178" t="str">
        <f t="shared" si="2"/>
        <v/>
      </c>
      <c r="K78" s="171" t="str">
        <f t="shared" si="3"/>
        <v/>
      </c>
      <c r="L78" s="179" t="e">
        <f t="shared" si="6"/>
        <v>#VALUE!</v>
      </c>
      <c r="M78" s="180"/>
      <c r="N78" s="216">
        <v>60</v>
      </c>
      <c r="R78" s="188"/>
      <c r="S78" s="191"/>
      <c r="T78" s="190"/>
    </row>
    <row r="79" spans="1:20" ht="13.75" thickBot="1" x14ac:dyDescent="0.85">
      <c r="A79" s="79">
        <f t="shared" si="7"/>
        <v>61</v>
      </c>
      <c r="B79" s="174">
        <f t="shared" si="8"/>
        <v>0</v>
      </c>
      <c r="C79" s="175" t="str">
        <f t="shared" si="9"/>
        <v/>
      </c>
      <c r="D79" s="176" t="str">
        <f t="shared" si="10"/>
        <v/>
      </c>
      <c r="E79" s="167"/>
      <c r="F79" s="177" t="str">
        <f t="shared" si="4"/>
        <v/>
      </c>
      <c r="G79" s="169" t="str">
        <f t="shared" si="5"/>
        <v/>
      </c>
      <c r="H79" s="177" t="str">
        <f t="shared" si="0"/>
        <v/>
      </c>
      <c r="I79" s="177" t="str">
        <f t="shared" si="1"/>
        <v/>
      </c>
      <c r="J79" s="178" t="str">
        <f t="shared" si="2"/>
        <v/>
      </c>
      <c r="K79" s="171" t="str">
        <f t="shared" si="3"/>
        <v/>
      </c>
      <c r="L79" s="179" t="e">
        <f t="shared" si="6"/>
        <v>#VALUE!</v>
      </c>
      <c r="M79" s="180"/>
      <c r="N79" s="216">
        <v>61</v>
      </c>
      <c r="R79" s="188"/>
      <c r="S79" s="191"/>
      <c r="T79" s="190"/>
    </row>
    <row r="80" spans="1:20" ht="13.75" thickBot="1" x14ac:dyDescent="0.85">
      <c r="A80" s="79">
        <f t="shared" si="7"/>
        <v>62</v>
      </c>
      <c r="B80" s="174">
        <f t="shared" si="8"/>
        <v>0</v>
      </c>
      <c r="C80" s="175" t="str">
        <f t="shared" si="9"/>
        <v/>
      </c>
      <c r="D80" s="176" t="str">
        <f t="shared" si="10"/>
        <v/>
      </c>
      <c r="E80" s="167"/>
      <c r="F80" s="177" t="str">
        <f t="shared" si="4"/>
        <v/>
      </c>
      <c r="G80" s="169" t="str">
        <f t="shared" si="5"/>
        <v/>
      </c>
      <c r="H80" s="177" t="str">
        <f t="shared" si="0"/>
        <v/>
      </c>
      <c r="I80" s="177" t="str">
        <f t="shared" si="1"/>
        <v/>
      </c>
      <c r="J80" s="178" t="str">
        <f t="shared" si="2"/>
        <v/>
      </c>
      <c r="K80" s="171" t="str">
        <f t="shared" si="3"/>
        <v/>
      </c>
      <c r="L80" s="179" t="e">
        <f t="shared" si="6"/>
        <v>#VALUE!</v>
      </c>
      <c r="M80" s="180"/>
      <c r="N80" s="216">
        <v>62</v>
      </c>
      <c r="R80" s="188"/>
      <c r="S80" s="191"/>
      <c r="T80" s="190"/>
    </row>
    <row r="81" spans="1:20" ht="13.75" thickBot="1" x14ac:dyDescent="0.85">
      <c r="A81" s="79">
        <f t="shared" si="7"/>
        <v>63</v>
      </c>
      <c r="B81" s="174">
        <f t="shared" si="8"/>
        <v>0</v>
      </c>
      <c r="C81" s="175" t="str">
        <f t="shared" si="9"/>
        <v/>
      </c>
      <c r="D81" s="176" t="str">
        <f t="shared" si="10"/>
        <v/>
      </c>
      <c r="E81" s="167"/>
      <c r="F81" s="177" t="str">
        <f t="shared" si="4"/>
        <v/>
      </c>
      <c r="G81" s="169" t="str">
        <f t="shared" si="5"/>
        <v/>
      </c>
      <c r="H81" s="177" t="str">
        <f t="shared" si="0"/>
        <v/>
      </c>
      <c r="I81" s="177" t="str">
        <f t="shared" si="1"/>
        <v/>
      </c>
      <c r="J81" s="178" t="str">
        <f t="shared" si="2"/>
        <v/>
      </c>
      <c r="K81" s="171" t="str">
        <f t="shared" si="3"/>
        <v/>
      </c>
      <c r="L81" s="179" t="e">
        <f t="shared" si="6"/>
        <v>#VALUE!</v>
      </c>
      <c r="M81" s="180"/>
      <c r="N81" s="216">
        <v>63</v>
      </c>
      <c r="R81" s="188"/>
      <c r="S81" s="191"/>
      <c r="T81" s="190"/>
    </row>
    <row r="82" spans="1:20" ht="13.75" thickBot="1" x14ac:dyDescent="0.85">
      <c r="A82" s="79">
        <f t="shared" si="7"/>
        <v>64</v>
      </c>
      <c r="B82" s="174">
        <f t="shared" si="8"/>
        <v>0</v>
      </c>
      <c r="C82" s="175" t="str">
        <f t="shared" si="9"/>
        <v/>
      </c>
      <c r="D82" s="176" t="str">
        <f t="shared" si="10"/>
        <v/>
      </c>
      <c r="E82" s="167"/>
      <c r="F82" s="177" t="str">
        <f t="shared" si="4"/>
        <v/>
      </c>
      <c r="G82" s="169" t="str">
        <f t="shared" si="5"/>
        <v/>
      </c>
      <c r="H82" s="177" t="str">
        <f t="shared" si="0"/>
        <v/>
      </c>
      <c r="I82" s="177" t="str">
        <f t="shared" si="1"/>
        <v/>
      </c>
      <c r="J82" s="178" t="str">
        <f t="shared" si="2"/>
        <v/>
      </c>
      <c r="K82" s="171" t="str">
        <f t="shared" si="3"/>
        <v/>
      </c>
      <c r="L82" s="179" t="e">
        <f t="shared" si="6"/>
        <v>#VALUE!</v>
      </c>
      <c r="M82" s="180"/>
      <c r="N82" s="216">
        <v>64</v>
      </c>
      <c r="R82" s="188"/>
      <c r="S82" s="191"/>
      <c r="T82" s="190"/>
    </row>
    <row r="83" spans="1:20" ht="13.75" thickBot="1" x14ac:dyDescent="0.85">
      <c r="A83" s="79">
        <f t="shared" si="7"/>
        <v>65</v>
      </c>
      <c r="B83" s="174">
        <f t="shared" si="8"/>
        <v>0</v>
      </c>
      <c r="C83" s="175" t="str">
        <f t="shared" si="9"/>
        <v/>
      </c>
      <c r="D83" s="176" t="str">
        <f t="shared" si="10"/>
        <v/>
      </c>
      <c r="E83" s="167"/>
      <c r="F83" s="177" t="str">
        <f t="shared" si="4"/>
        <v/>
      </c>
      <c r="G83" s="169" t="str">
        <f t="shared" si="5"/>
        <v/>
      </c>
      <c r="H83" s="177" t="str">
        <f t="shared" ref="H83:H146" si="11">IF(M83&gt;0,($K$13*F83),"")</f>
        <v/>
      </c>
      <c r="I83" s="177" t="str">
        <f t="shared" ref="I83:I146" si="12">IF(M83&gt;0,($K$15*F83),"")</f>
        <v/>
      </c>
      <c r="J83" s="178" t="str">
        <f t="shared" ref="J83:J146" si="13">IF(M83&gt;0,((F83*$K$9)*$O$12),"")</f>
        <v/>
      </c>
      <c r="K83" s="171" t="str">
        <f t="shared" ref="K83:K146" si="14">IF(G83&gt;$I$12,((G83-$I$12)*$K$17),"")</f>
        <v/>
      </c>
      <c r="L83" s="179" t="e">
        <f t="shared" si="6"/>
        <v>#VALUE!</v>
      </c>
      <c r="M83" s="180"/>
      <c r="N83" s="216">
        <v>65</v>
      </c>
      <c r="R83" s="188"/>
      <c r="S83" s="191"/>
      <c r="T83" s="190"/>
    </row>
    <row r="84" spans="1:20" ht="13.75" thickBot="1" x14ac:dyDescent="0.85">
      <c r="A84" s="79">
        <f t="shared" si="7"/>
        <v>66</v>
      </c>
      <c r="B84" s="174">
        <f t="shared" si="8"/>
        <v>0</v>
      </c>
      <c r="C84" s="175" t="str">
        <f t="shared" si="9"/>
        <v/>
      </c>
      <c r="D84" s="176" t="str">
        <f t="shared" si="10"/>
        <v/>
      </c>
      <c r="E84" s="167"/>
      <c r="F84" s="177" t="str">
        <f t="shared" ref="F84:F147" si="15">IF(M84&gt;0,(F83+D84),"")</f>
        <v/>
      </c>
      <c r="G84" s="169" t="str">
        <f t="shared" ref="G84:G147" si="16">IF(M84&gt;0,(F84+$E$17+$I$13),"")</f>
        <v/>
      </c>
      <c r="H84" s="177" t="str">
        <f t="shared" si="11"/>
        <v/>
      </c>
      <c r="I84" s="177" t="str">
        <f t="shared" si="12"/>
        <v/>
      </c>
      <c r="J84" s="178" t="str">
        <f t="shared" si="13"/>
        <v/>
      </c>
      <c r="K84" s="171" t="str">
        <f t="shared" si="14"/>
        <v/>
      </c>
      <c r="L84" s="179" t="e">
        <f t="shared" ref="L84:L147" si="17">0.052*K$12*G84</f>
        <v>#VALUE!</v>
      </c>
      <c r="M84" s="180"/>
      <c r="N84" s="216">
        <v>66</v>
      </c>
      <c r="R84" s="188"/>
      <c r="S84" s="191"/>
      <c r="T84" s="190"/>
    </row>
    <row r="85" spans="1:20" ht="13.75" thickBot="1" x14ac:dyDescent="0.85">
      <c r="A85" s="79">
        <f t="shared" ref="A85:A148" si="18">A84+1</f>
        <v>67</v>
      </c>
      <c r="B85" s="174">
        <f t="shared" ref="B85:B148" si="19">IF(M85&lt;=1,(0),IF(M85&lt;3600,(1),IF(M85&gt;=3601,(2),"")))+B84</f>
        <v>0</v>
      </c>
      <c r="C85" s="175" t="str">
        <f t="shared" ref="C85:C148" si="20">IF(M85&gt;0,($I$14-B85),"")</f>
        <v/>
      </c>
      <c r="D85" s="176" t="str">
        <f t="shared" ref="D85:D148" si="21">IF(M85&gt;0,(M85/100),"")</f>
        <v/>
      </c>
      <c r="E85" s="167"/>
      <c r="F85" s="177" t="str">
        <f t="shared" si="15"/>
        <v/>
      </c>
      <c r="G85" s="169" t="str">
        <f t="shared" si="16"/>
        <v/>
      </c>
      <c r="H85" s="177" t="str">
        <f t="shared" si="11"/>
        <v/>
      </c>
      <c r="I85" s="177" t="str">
        <f t="shared" si="12"/>
        <v/>
      </c>
      <c r="J85" s="178" t="str">
        <f t="shared" si="13"/>
        <v/>
      </c>
      <c r="K85" s="171" t="str">
        <f t="shared" si="14"/>
        <v/>
      </c>
      <c r="L85" s="179" t="e">
        <f t="shared" si="17"/>
        <v>#VALUE!</v>
      </c>
      <c r="M85" s="180"/>
      <c r="N85" s="216">
        <v>67</v>
      </c>
      <c r="R85" s="188"/>
      <c r="S85" s="191"/>
      <c r="T85" s="190"/>
    </row>
    <row r="86" spans="1:20" ht="13.75" thickBot="1" x14ac:dyDescent="0.85">
      <c r="A86" s="79">
        <f t="shared" si="18"/>
        <v>68</v>
      </c>
      <c r="B86" s="174">
        <f t="shared" si="19"/>
        <v>0</v>
      </c>
      <c r="C86" s="175" t="str">
        <f t="shared" si="20"/>
        <v/>
      </c>
      <c r="D86" s="176" t="str">
        <f t="shared" si="21"/>
        <v/>
      </c>
      <c r="E86" s="167"/>
      <c r="F86" s="177" t="str">
        <f t="shared" si="15"/>
        <v/>
      </c>
      <c r="G86" s="169" t="str">
        <f t="shared" si="16"/>
        <v/>
      </c>
      <c r="H86" s="177" t="str">
        <f t="shared" si="11"/>
        <v/>
      </c>
      <c r="I86" s="177" t="str">
        <f t="shared" si="12"/>
        <v/>
      </c>
      <c r="J86" s="178" t="str">
        <f t="shared" si="13"/>
        <v/>
      </c>
      <c r="K86" s="171" t="str">
        <f t="shared" si="14"/>
        <v/>
      </c>
      <c r="L86" s="179" t="e">
        <f t="shared" si="17"/>
        <v>#VALUE!</v>
      </c>
      <c r="M86" s="180"/>
      <c r="N86" s="216">
        <v>68</v>
      </c>
      <c r="R86" s="188"/>
      <c r="S86" s="191"/>
      <c r="T86" s="190"/>
    </row>
    <row r="87" spans="1:20" ht="13.75" thickBot="1" x14ac:dyDescent="0.85">
      <c r="A87" s="79">
        <f t="shared" si="18"/>
        <v>69</v>
      </c>
      <c r="B87" s="174">
        <f t="shared" si="19"/>
        <v>0</v>
      </c>
      <c r="C87" s="175" t="str">
        <f t="shared" si="20"/>
        <v/>
      </c>
      <c r="D87" s="176" t="str">
        <f t="shared" si="21"/>
        <v/>
      </c>
      <c r="E87" s="167"/>
      <c r="F87" s="177" t="str">
        <f t="shared" si="15"/>
        <v/>
      </c>
      <c r="G87" s="169" t="str">
        <f t="shared" si="16"/>
        <v/>
      </c>
      <c r="H87" s="177" t="str">
        <f t="shared" si="11"/>
        <v/>
      </c>
      <c r="I87" s="177" t="str">
        <f t="shared" si="12"/>
        <v/>
      </c>
      <c r="J87" s="178" t="str">
        <f t="shared" si="13"/>
        <v/>
      </c>
      <c r="K87" s="171" t="str">
        <f t="shared" si="14"/>
        <v/>
      </c>
      <c r="L87" s="179" t="e">
        <f t="shared" si="17"/>
        <v>#VALUE!</v>
      </c>
      <c r="M87" s="180"/>
      <c r="N87" s="216">
        <v>69</v>
      </c>
      <c r="R87" s="188"/>
      <c r="S87" s="191"/>
      <c r="T87" s="190"/>
    </row>
    <row r="88" spans="1:20" ht="13.75" thickBot="1" x14ac:dyDescent="0.85">
      <c r="A88" s="79">
        <f t="shared" si="18"/>
        <v>70</v>
      </c>
      <c r="B88" s="174">
        <f t="shared" si="19"/>
        <v>0</v>
      </c>
      <c r="C88" s="175" t="str">
        <f t="shared" si="20"/>
        <v/>
      </c>
      <c r="D88" s="176" t="str">
        <f t="shared" si="21"/>
        <v/>
      </c>
      <c r="E88" s="181">
        <f>SUM(D79:D88)</f>
        <v>0</v>
      </c>
      <c r="F88" s="177" t="str">
        <f t="shared" si="15"/>
        <v/>
      </c>
      <c r="G88" s="169" t="str">
        <f t="shared" si="16"/>
        <v/>
      </c>
      <c r="H88" s="177" t="str">
        <f t="shared" si="11"/>
        <v/>
      </c>
      <c r="I88" s="177" t="str">
        <f t="shared" si="12"/>
        <v/>
      </c>
      <c r="J88" s="178" t="str">
        <f t="shared" si="13"/>
        <v/>
      </c>
      <c r="K88" s="171" t="str">
        <f t="shared" si="14"/>
        <v/>
      </c>
      <c r="L88" s="179" t="e">
        <f t="shared" si="17"/>
        <v>#VALUE!</v>
      </c>
      <c r="M88" s="180"/>
      <c r="N88" s="216">
        <v>70</v>
      </c>
      <c r="R88" s="188"/>
      <c r="S88" s="191"/>
      <c r="T88" s="190"/>
    </row>
    <row r="89" spans="1:20" ht="13.75" thickBot="1" x14ac:dyDescent="0.85">
      <c r="A89" s="79">
        <f t="shared" si="18"/>
        <v>71</v>
      </c>
      <c r="B89" s="174">
        <f t="shared" si="19"/>
        <v>0</v>
      </c>
      <c r="C89" s="175" t="str">
        <f t="shared" si="20"/>
        <v/>
      </c>
      <c r="D89" s="176" t="str">
        <f t="shared" si="21"/>
        <v/>
      </c>
      <c r="E89" s="167"/>
      <c r="F89" s="177" t="str">
        <f t="shared" si="15"/>
        <v/>
      </c>
      <c r="G89" s="169" t="str">
        <f t="shared" si="16"/>
        <v/>
      </c>
      <c r="H89" s="177" t="str">
        <f t="shared" si="11"/>
        <v/>
      </c>
      <c r="I89" s="177" t="str">
        <f t="shared" si="12"/>
        <v/>
      </c>
      <c r="J89" s="178" t="str">
        <f t="shared" si="13"/>
        <v/>
      </c>
      <c r="K89" s="171" t="str">
        <f t="shared" si="14"/>
        <v/>
      </c>
      <c r="L89" s="179" t="e">
        <f t="shared" si="17"/>
        <v>#VALUE!</v>
      </c>
      <c r="M89" s="180"/>
      <c r="N89" s="216">
        <v>71</v>
      </c>
      <c r="R89" s="188"/>
      <c r="S89" s="191"/>
      <c r="T89" s="190"/>
    </row>
    <row r="90" spans="1:20" ht="13.75" thickBot="1" x14ac:dyDescent="0.85">
      <c r="A90" s="79">
        <f t="shared" si="18"/>
        <v>72</v>
      </c>
      <c r="B90" s="174">
        <f t="shared" si="19"/>
        <v>0</v>
      </c>
      <c r="C90" s="175" t="str">
        <f t="shared" si="20"/>
        <v/>
      </c>
      <c r="D90" s="176" t="str">
        <f t="shared" si="21"/>
        <v/>
      </c>
      <c r="E90" s="167"/>
      <c r="F90" s="177" t="str">
        <f t="shared" si="15"/>
        <v/>
      </c>
      <c r="G90" s="169" t="str">
        <f t="shared" si="16"/>
        <v/>
      </c>
      <c r="H90" s="177" t="str">
        <f t="shared" si="11"/>
        <v/>
      </c>
      <c r="I90" s="177" t="str">
        <f t="shared" si="12"/>
        <v/>
      </c>
      <c r="J90" s="178" t="str">
        <f t="shared" si="13"/>
        <v/>
      </c>
      <c r="K90" s="171" t="str">
        <f t="shared" si="14"/>
        <v/>
      </c>
      <c r="L90" s="179" t="e">
        <f t="shared" si="17"/>
        <v>#VALUE!</v>
      </c>
      <c r="M90" s="180"/>
      <c r="N90" s="216">
        <v>72</v>
      </c>
      <c r="R90" s="188"/>
      <c r="S90" s="191"/>
      <c r="T90" s="190"/>
    </row>
    <row r="91" spans="1:20" ht="13.75" thickBot="1" x14ac:dyDescent="0.85">
      <c r="A91" s="79">
        <f t="shared" si="18"/>
        <v>73</v>
      </c>
      <c r="B91" s="174">
        <f t="shared" si="19"/>
        <v>0</v>
      </c>
      <c r="C91" s="175" t="str">
        <f t="shared" si="20"/>
        <v/>
      </c>
      <c r="D91" s="176" t="str">
        <f t="shared" si="21"/>
        <v/>
      </c>
      <c r="E91" s="167"/>
      <c r="F91" s="177" t="str">
        <f t="shared" si="15"/>
        <v/>
      </c>
      <c r="G91" s="169" t="str">
        <f t="shared" si="16"/>
        <v/>
      </c>
      <c r="H91" s="177" t="str">
        <f t="shared" si="11"/>
        <v/>
      </c>
      <c r="I91" s="177" t="str">
        <f t="shared" si="12"/>
        <v/>
      </c>
      <c r="J91" s="178" t="str">
        <f t="shared" si="13"/>
        <v/>
      </c>
      <c r="K91" s="171" t="str">
        <f t="shared" si="14"/>
        <v/>
      </c>
      <c r="L91" s="179" t="e">
        <f t="shared" si="17"/>
        <v>#VALUE!</v>
      </c>
      <c r="M91" s="180"/>
      <c r="N91" s="216">
        <v>73</v>
      </c>
      <c r="R91" s="188"/>
      <c r="S91" s="191"/>
      <c r="T91" s="190"/>
    </row>
    <row r="92" spans="1:20" ht="13.75" thickBot="1" x14ac:dyDescent="0.85">
      <c r="A92" s="79">
        <f t="shared" si="18"/>
        <v>74</v>
      </c>
      <c r="B92" s="174">
        <f t="shared" si="19"/>
        <v>0</v>
      </c>
      <c r="C92" s="175" t="str">
        <f t="shared" si="20"/>
        <v/>
      </c>
      <c r="D92" s="176" t="str">
        <f t="shared" si="21"/>
        <v/>
      </c>
      <c r="E92" s="167"/>
      <c r="F92" s="177" t="str">
        <f t="shared" si="15"/>
        <v/>
      </c>
      <c r="G92" s="169" t="str">
        <f t="shared" si="16"/>
        <v/>
      </c>
      <c r="H92" s="177" t="str">
        <f t="shared" si="11"/>
        <v/>
      </c>
      <c r="I92" s="177" t="str">
        <f t="shared" si="12"/>
        <v/>
      </c>
      <c r="J92" s="178" t="str">
        <f t="shared" si="13"/>
        <v/>
      </c>
      <c r="K92" s="171" t="str">
        <f t="shared" si="14"/>
        <v/>
      </c>
      <c r="L92" s="179" t="e">
        <f t="shared" si="17"/>
        <v>#VALUE!</v>
      </c>
      <c r="M92" s="180"/>
      <c r="N92" s="216">
        <v>74</v>
      </c>
      <c r="R92" s="188"/>
      <c r="S92" s="191"/>
      <c r="T92" s="190"/>
    </row>
    <row r="93" spans="1:20" ht="13.75" thickBot="1" x14ac:dyDescent="0.85">
      <c r="A93" s="79">
        <f t="shared" si="18"/>
        <v>75</v>
      </c>
      <c r="B93" s="174">
        <f t="shared" si="19"/>
        <v>0</v>
      </c>
      <c r="C93" s="175" t="str">
        <f t="shared" si="20"/>
        <v/>
      </c>
      <c r="D93" s="176" t="str">
        <f t="shared" si="21"/>
        <v/>
      </c>
      <c r="E93" s="167"/>
      <c r="F93" s="177" t="str">
        <f t="shared" si="15"/>
        <v/>
      </c>
      <c r="G93" s="169" t="str">
        <f t="shared" si="16"/>
        <v/>
      </c>
      <c r="H93" s="177" t="str">
        <f t="shared" si="11"/>
        <v/>
      </c>
      <c r="I93" s="177" t="str">
        <f t="shared" si="12"/>
        <v/>
      </c>
      <c r="J93" s="178" t="str">
        <f t="shared" si="13"/>
        <v/>
      </c>
      <c r="K93" s="171" t="str">
        <f t="shared" si="14"/>
        <v/>
      </c>
      <c r="L93" s="179" t="e">
        <f t="shared" si="17"/>
        <v>#VALUE!</v>
      </c>
      <c r="M93" s="180"/>
      <c r="N93" s="216">
        <v>75</v>
      </c>
      <c r="R93" s="188"/>
      <c r="S93" s="191"/>
      <c r="T93" s="190"/>
    </row>
    <row r="94" spans="1:20" ht="13.75" thickBot="1" x14ac:dyDescent="0.85">
      <c r="A94" s="79">
        <f t="shared" si="18"/>
        <v>76</v>
      </c>
      <c r="B94" s="174">
        <f t="shared" si="19"/>
        <v>0</v>
      </c>
      <c r="C94" s="175" t="str">
        <f t="shared" si="20"/>
        <v/>
      </c>
      <c r="D94" s="176" t="str">
        <f t="shared" si="21"/>
        <v/>
      </c>
      <c r="E94" s="167"/>
      <c r="F94" s="177" t="str">
        <f t="shared" si="15"/>
        <v/>
      </c>
      <c r="G94" s="169" t="str">
        <f t="shared" si="16"/>
        <v/>
      </c>
      <c r="H94" s="177" t="str">
        <f t="shared" si="11"/>
        <v/>
      </c>
      <c r="I94" s="177" t="str">
        <f t="shared" si="12"/>
        <v/>
      </c>
      <c r="J94" s="178" t="str">
        <f t="shared" si="13"/>
        <v/>
      </c>
      <c r="K94" s="171" t="str">
        <f t="shared" si="14"/>
        <v/>
      </c>
      <c r="L94" s="179" t="e">
        <f t="shared" si="17"/>
        <v>#VALUE!</v>
      </c>
      <c r="M94" s="180"/>
      <c r="N94" s="216">
        <v>76</v>
      </c>
      <c r="R94" s="188"/>
      <c r="S94" s="191"/>
      <c r="T94" s="190"/>
    </row>
    <row r="95" spans="1:20" ht="13.75" thickBot="1" x14ac:dyDescent="0.85">
      <c r="A95" s="79">
        <f t="shared" si="18"/>
        <v>77</v>
      </c>
      <c r="B95" s="174">
        <f t="shared" si="19"/>
        <v>0</v>
      </c>
      <c r="C95" s="175" t="str">
        <f t="shared" si="20"/>
        <v/>
      </c>
      <c r="D95" s="176" t="str">
        <f t="shared" si="21"/>
        <v/>
      </c>
      <c r="E95" s="167"/>
      <c r="F95" s="177" t="str">
        <f t="shared" si="15"/>
        <v/>
      </c>
      <c r="G95" s="169" t="str">
        <f t="shared" si="16"/>
        <v/>
      </c>
      <c r="H95" s="177" t="str">
        <f t="shared" si="11"/>
        <v/>
      </c>
      <c r="I95" s="177" t="str">
        <f t="shared" si="12"/>
        <v/>
      </c>
      <c r="J95" s="178" t="str">
        <f t="shared" si="13"/>
        <v/>
      </c>
      <c r="K95" s="171" t="str">
        <f t="shared" si="14"/>
        <v/>
      </c>
      <c r="L95" s="179" t="e">
        <f t="shared" si="17"/>
        <v>#VALUE!</v>
      </c>
      <c r="M95" s="180"/>
      <c r="N95" s="216">
        <v>77</v>
      </c>
      <c r="R95" s="188"/>
      <c r="S95" s="191"/>
      <c r="T95" s="190"/>
    </row>
    <row r="96" spans="1:20" ht="13.75" thickBot="1" x14ac:dyDescent="0.85">
      <c r="A96" s="79">
        <f t="shared" si="18"/>
        <v>78</v>
      </c>
      <c r="B96" s="174">
        <f t="shared" si="19"/>
        <v>0</v>
      </c>
      <c r="C96" s="175" t="str">
        <f t="shared" si="20"/>
        <v/>
      </c>
      <c r="D96" s="176" t="str">
        <f t="shared" si="21"/>
        <v/>
      </c>
      <c r="E96" s="167"/>
      <c r="F96" s="177" t="str">
        <f t="shared" si="15"/>
        <v/>
      </c>
      <c r="G96" s="169" t="str">
        <f t="shared" si="16"/>
        <v/>
      </c>
      <c r="H96" s="177" t="str">
        <f t="shared" si="11"/>
        <v/>
      </c>
      <c r="I96" s="177" t="str">
        <f t="shared" si="12"/>
        <v/>
      </c>
      <c r="J96" s="178" t="str">
        <f t="shared" si="13"/>
        <v/>
      </c>
      <c r="K96" s="171" t="str">
        <f t="shared" si="14"/>
        <v/>
      </c>
      <c r="L96" s="179" t="e">
        <f t="shared" si="17"/>
        <v>#VALUE!</v>
      </c>
      <c r="M96" s="180"/>
      <c r="N96" s="216">
        <v>78</v>
      </c>
      <c r="R96" s="188"/>
      <c r="S96" s="191"/>
      <c r="T96" s="190"/>
    </row>
    <row r="97" spans="1:20" ht="13.75" thickBot="1" x14ac:dyDescent="0.85">
      <c r="A97" s="79">
        <f t="shared" si="18"/>
        <v>79</v>
      </c>
      <c r="B97" s="174">
        <f t="shared" si="19"/>
        <v>0</v>
      </c>
      <c r="C97" s="175" t="str">
        <f t="shared" si="20"/>
        <v/>
      </c>
      <c r="D97" s="176" t="str">
        <f t="shared" si="21"/>
        <v/>
      </c>
      <c r="E97" s="167"/>
      <c r="F97" s="177" t="str">
        <f t="shared" si="15"/>
        <v/>
      </c>
      <c r="G97" s="169" t="str">
        <f t="shared" si="16"/>
        <v/>
      </c>
      <c r="H97" s="177" t="str">
        <f t="shared" si="11"/>
        <v/>
      </c>
      <c r="I97" s="177" t="str">
        <f t="shared" si="12"/>
        <v/>
      </c>
      <c r="J97" s="178" t="str">
        <f t="shared" si="13"/>
        <v/>
      </c>
      <c r="K97" s="171" t="str">
        <f t="shared" si="14"/>
        <v/>
      </c>
      <c r="L97" s="179" t="e">
        <f t="shared" si="17"/>
        <v>#VALUE!</v>
      </c>
      <c r="M97" s="180"/>
      <c r="N97" s="216">
        <v>79</v>
      </c>
      <c r="R97" s="188"/>
      <c r="S97" s="191"/>
      <c r="T97" s="190"/>
    </row>
    <row r="98" spans="1:20" ht="13.75" thickBot="1" x14ac:dyDescent="0.85">
      <c r="A98" s="79">
        <f t="shared" si="18"/>
        <v>80</v>
      </c>
      <c r="B98" s="174">
        <f t="shared" si="19"/>
        <v>0</v>
      </c>
      <c r="C98" s="175" t="str">
        <f t="shared" si="20"/>
        <v/>
      </c>
      <c r="D98" s="176" t="str">
        <f t="shared" si="21"/>
        <v/>
      </c>
      <c r="E98" s="181">
        <f>SUM(D89:D98)</f>
        <v>0</v>
      </c>
      <c r="F98" s="177" t="str">
        <f t="shared" si="15"/>
        <v/>
      </c>
      <c r="G98" s="169" t="str">
        <f t="shared" si="16"/>
        <v/>
      </c>
      <c r="H98" s="177" t="str">
        <f t="shared" si="11"/>
        <v/>
      </c>
      <c r="I98" s="177" t="str">
        <f t="shared" si="12"/>
        <v/>
      </c>
      <c r="J98" s="178" t="str">
        <f t="shared" si="13"/>
        <v/>
      </c>
      <c r="K98" s="171" t="str">
        <f t="shared" si="14"/>
        <v/>
      </c>
      <c r="L98" s="179" t="e">
        <f t="shared" si="17"/>
        <v>#VALUE!</v>
      </c>
      <c r="M98" s="180"/>
      <c r="N98" s="216">
        <v>80</v>
      </c>
      <c r="R98" s="188"/>
      <c r="S98" s="191"/>
      <c r="T98" s="190"/>
    </row>
    <row r="99" spans="1:20" ht="13.75" thickBot="1" x14ac:dyDescent="0.85">
      <c r="A99" s="79">
        <f t="shared" si="18"/>
        <v>81</v>
      </c>
      <c r="B99" s="174">
        <f t="shared" si="19"/>
        <v>0</v>
      </c>
      <c r="C99" s="175" t="str">
        <f t="shared" si="20"/>
        <v/>
      </c>
      <c r="D99" s="176" t="str">
        <f t="shared" si="21"/>
        <v/>
      </c>
      <c r="E99" s="167"/>
      <c r="F99" s="177" t="str">
        <f t="shared" si="15"/>
        <v/>
      </c>
      <c r="G99" s="169" t="str">
        <f t="shared" si="16"/>
        <v/>
      </c>
      <c r="H99" s="177" t="str">
        <f t="shared" si="11"/>
        <v/>
      </c>
      <c r="I99" s="177" t="str">
        <f t="shared" si="12"/>
        <v/>
      </c>
      <c r="J99" s="178" t="str">
        <f t="shared" si="13"/>
        <v/>
      </c>
      <c r="K99" s="171" t="str">
        <f t="shared" si="14"/>
        <v/>
      </c>
      <c r="L99" s="179" t="e">
        <f t="shared" si="17"/>
        <v>#VALUE!</v>
      </c>
      <c r="M99" s="180"/>
      <c r="N99" s="216">
        <v>81</v>
      </c>
      <c r="R99" s="188"/>
      <c r="S99" s="191"/>
      <c r="T99" s="190"/>
    </row>
    <row r="100" spans="1:20" ht="13.75" thickBot="1" x14ac:dyDescent="0.85">
      <c r="A100" s="79">
        <f t="shared" si="18"/>
        <v>82</v>
      </c>
      <c r="B100" s="174">
        <f t="shared" si="19"/>
        <v>0</v>
      </c>
      <c r="C100" s="175" t="str">
        <f t="shared" si="20"/>
        <v/>
      </c>
      <c r="D100" s="176" t="str">
        <f t="shared" si="21"/>
        <v/>
      </c>
      <c r="E100" s="167"/>
      <c r="F100" s="177" t="str">
        <f t="shared" si="15"/>
        <v/>
      </c>
      <c r="G100" s="169" t="str">
        <f t="shared" si="16"/>
        <v/>
      </c>
      <c r="H100" s="177" t="str">
        <f t="shared" si="11"/>
        <v/>
      </c>
      <c r="I100" s="177" t="str">
        <f t="shared" si="12"/>
        <v/>
      </c>
      <c r="J100" s="178" t="str">
        <f t="shared" si="13"/>
        <v/>
      </c>
      <c r="K100" s="171" t="str">
        <f t="shared" si="14"/>
        <v/>
      </c>
      <c r="L100" s="179" t="e">
        <f t="shared" si="17"/>
        <v>#VALUE!</v>
      </c>
      <c r="M100" s="180"/>
      <c r="N100" s="216">
        <v>82</v>
      </c>
      <c r="R100" s="188"/>
      <c r="S100" s="191"/>
      <c r="T100" s="190"/>
    </row>
    <row r="101" spans="1:20" ht="13.75" thickBot="1" x14ac:dyDescent="0.85">
      <c r="A101" s="79">
        <f t="shared" si="18"/>
        <v>83</v>
      </c>
      <c r="B101" s="174">
        <f t="shared" si="19"/>
        <v>0</v>
      </c>
      <c r="C101" s="175" t="str">
        <f t="shared" si="20"/>
        <v/>
      </c>
      <c r="D101" s="176" t="str">
        <f t="shared" si="21"/>
        <v/>
      </c>
      <c r="E101" s="167"/>
      <c r="F101" s="177" t="str">
        <f t="shared" si="15"/>
        <v/>
      </c>
      <c r="G101" s="169" t="str">
        <f t="shared" si="16"/>
        <v/>
      </c>
      <c r="H101" s="177" t="str">
        <f t="shared" si="11"/>
        <v/>
      </c>
      <c r="I101" s="177" t="str">
        <f t="shared" si="12"/>
        <v/>
      </c>
      <c r="J101" s="178" t="str">
        <f t="shared" si="13"/>
        <v/>
      </c>
      <c r="K101" s="171" t="str">
        <f t="shared" si="14"/>
        <v/>
      </c>
      <c r="L101" s="179" t="e">
        <f t="shared" si="17"/>
        <v>#VALUE!</v>
      </c>
      <c r="M101" s="180"/>
      <c r="N101" s="216">
        <v>83</v>
      </c>
      <c r="R101" s="188"/>
      <c r="S101" s="191"/>
      <c r="T101" s="190"/>
    </row>
    <row r="102" spans="1:20" ht="13.75" thickBot="1" x14ac:dyDescent="0.85">
      <c r="A102" s="79">
        <f t="shared" si="18"/>
        <v>84</v>
      </c>
      <c r="B102" s="174">
        <f t="shared" si="19"/>
        <v>0</v>
      </c>
      <c r="C102" s="175" t="str">
        <f t="shared" si="20"/>
        <v/>
      </c>
      <c r="D102" s="176" t="str">
        <f t="shared" si="21"/>
        <v/>
      </c>
      <c r="E102" s="167"/>
      <c r="F102" s="177" t="str">
        <f t="shared" si="15"/>
        <v/>
      </c>
      <c r="G102" s="169" t="str">
        <f t="shared" si="16"/>
        <v/>
      </c>
      <c r="H102" s="177" t="str">
        <f t="shared" si="11"/>
        <v/>
      </c>
      <c r="I102" s="177" t="str">
        <f t="shared" si="12"/>
        <v/>
      </c>
      <c r="J102" s="178" t="str">
        <f t="shared" si="13"/>
        <v/>
      </c>
      <c r="K102" s="171" t="str">
        <f t="shared" si="14"/>
        <v/>
      </c>
      <c r="L102" s="179" t="e">
        <f t="shared" si="17"/>
        <v>#VALUE!</v>
      </c>
      <c r="M102" s="180"/>
      <c r="N102" s="216">
        <v>84</v>
      </c>
      <c r="R102" s="188"/>
      <c r="S102" s="191"/>
      <c r="T102" s="190"/>
    </row>
    <row r="103" spans="1:20" ht="13.75" thickBot="1" x14ac:dyDescent="0.85">
      <c r="A103" s="79">
        <f t="shared" si="18"/>
        <v>85</v>
      </c>
      <c r="B103" s="174">
        <f t="shared" si="19"/>
        <v>0</v>
      </c>
      <c r="C103" s="175" t="str">
        <f t="shared" si="20"/>
        <v/>
      </c>
      <c r="D103" s="176" t="str">
        <f t="shared" si="21"/>
        <v/>
      </c>
      <c r="E103" s="167"/>
      <c r="F103" s="177" t="str">
        <f t="shared" si="15"/>
        <v/>
      </c>
      <c r="G103" s="169" t="str">
        <f t="shared" si="16"/>
        <v/>
      </c>
      <c r="H103" s="177" t="str">
        <f t="shared" si="11"/>
        <v/>
      </c>
      <c r="I103" s="177" t="str">
        <f t="shared" si="12"/>
        <v/>
      </c>
      <c r="J103" s="178" t="str">
        <f t="shared" si="13"/>
        <v/>
      </c>
      <c r="K103" s="171" t="str">
        <f t="shared" si="14"/>
        <v/>
      </c>
      <c r="L103" s="179" t="e">
        <f t="shared" si="17"/>
        <v>#VALUE!</v>
      </c>
      <c r="M103" s="180"/>
      <c r="N103" s="216">
        <v>85</v>
      </c>
      <c r="R103" s="188"/>
      <c r="S103" s="191"/>
      <c r="T103" s="190"/>
    </row>
    <row r="104" spans="1:20" ht="13.75" thickBot="1" x14ac:dyDescent="0.85">
      <c r="A104" s="79">
        <f t="shared" si="18"/>
        <v>86</v>
      </c>
      <c r="B104" s="174">
        <f t="shared" si="19"/>
        <v>0</v>
      </c>
      <c r="C104" s="175" t="str">
        <f t="shared" si="20"/>
        <v/>
      </c>
      <c r="D104" s="176" t="str">
        <f t="shared" si="21"/>
        <v/>
      </c>
      <c r="E104" s="167"/>
      <c r="F104" s="177" t="str">
        <f t="shared" si="15"/>
        <v/>
      </c>
      <c r="G104" s="169" t="str">
        <f t="shared" si="16"/>
        <v/>
      </c>
      <c r="H104" s="177" t="str">
        <f t="shared" si="11"/>
        <v/>
      </c>
      <c r="I104" s="177" t="str">
        <f t="shared" si="12"/>
        <v/>
      </c>
      <c r="J104" s="178" t="str">
        <f t="shared" si="13"/>
        <v/>
      </c>
      <c r="K104" s="171" t="str">
        <f t="shared" si="14"/>
        <v/>
      </c>
      <c r="L104" s="179" t="e">
        <f t="shared" si="17"/>
        <v>#VALUE!</v>
      </c>
      <c r="M104" s="180"/>
      <c r="N104" s="216">
        <v>86</v>
      </c>
      <c r="R104" s="188"/>
      <c r="S104" s="191"/>
      <c r="T104" s="190"/>
    </row>
    <row r="105" spans="1:20" ht="13.75" thickBot="1" x14ac:dyDescent="0.85">
      <c r="A105" s="79">
        <f t="shared" si="18"/>
        <v>87</v>
      </c>
      <c r="B105" s="174">
        <f t="shared" si="19"/>
        <v>0</v>
      </c>
      <c r="C105" s="175" t="str">
        <f t="shared" si="20"/>
        <v/>
      </c>
      <c r="D105" s="176" t="str">
        <f t="shared" si="21"/>
        <v/>
      </c>
      <c r="E105" s="167"/>
      <c r="F105" s="177" t="str">
        <f t="shared" si="15"/>
        <v/>
      </c>
      <c r="G105" s="169" t="str">
        <f t="shared" si="16"/>
        <v/>
      </c>
      <c r="H105" s="177" t="str">
        <f t="shared" si="11"/>
        <v/>
      </c>
      <c r="I105" s="177" t="str">
        <f t="shared" si="12"/>
        <v/>
      </c>
      <c r="J105" s="178" t="str">
        <f t="shared" si="13"/>
        <v/>
      </c>
      <c r="K105" s="171" t="str">
        <f t="shared" si="14"/>
        <v/>
      </c>
      <c r="L105" s="179" t="e">
        <f t="shared" si="17"/>
        <v>#VALUE!</v>
      </c>
      <c r="M105" s="180"/>
      <c r="N105" s="216">
        <v>87</v>
      </c>
      <c r="R105" s="188"/>
      <c r="S105" s="191"/>
      <c r="T105" s="190"/>
    </row>
    <row r="106" spans="1:20" ht="13.75" thickBot="1" x14ac:dyDescent="0.85">
      <c r="A106" s="79">
        <f t="shared" si="18"/>
        <v>88</v>
      </c>
      <c r="B106" s="174">
        <f t="shared" si="19"/>
        <v>0</v>
      </c>
      <c r="C106" s="175" t="str">
        <f t="shared" si="20"/>
        <v/>
      </c>
      <c r="D106" s="176" t="str">
        <f t="shared" si="21"/>
        <v/>
      </c>
      <c r="E106" s="167"/>
      <c r="F106" s="177" t="str">
        <f t="shared" si="15"/>
        <v/>
      </c>
      <c r="G106" s="169" t="str">
        <f t="shared" si="16"/>
        <v/>
      </c>
      <c r="H106" s="177" t="str">
        <f t="shared" si="11"/>
        <v/>
      </c>
      <c r="I106" s="177" t="str">
        <f t="shared" si="12"/>
        <v/>
      </c>
      <c r="J106" s="178" t="str">
        <f t="shared" si="13"/>
        <v/>
      </c>
      <c r="K106" s="171" t="str">
        <f t="shared" si="14"/>
        <v/>
      </c>
      <c r="L106" s="179" t="e">
        <f t="shared" si="17"/>
        <v>#VALUE!</v>
      </c>
      <c r="M106" s="180"/>
      <c r="N106" s="216">
        <v>88</v>
      </c>
      <c r="R106" s="188"/>
      <c r="S106" s="191"/>
      <c r="T106" s="190"/>
    </row>
    <row r="107" spans="1:20" ht="13.75" thickBot="1" x14ac:dyDescent="0.85">
      <c r="A107" s="79">
        <f t="shared" si="18"/>
        <v>89</v>
      </c>
      <c r="B107" s="174">
        <f t="shared" si="19"/>
        <v>0</v>
      </c>
      <c r="C107" s="175" t="str">
        <f t="shared" si="20"/>
        <v/>
      </c>
      <c r="D107" s="176" t="str">
        <f t="shared" si="21"/>
        <v/>
      </c>
      <c r="E107" s="167"/>
      <c r="F107" s="177" t="str">
        <f t="shared" si="15"/>
        <v/>
      </c>
      <c r="G107" s="169" t="str">
        <f t="shared" si="16"/>
        <v/>
      </c>
      <c r="H107" s="177" t="str">
        <f t="shared" si="11"/>
        <v/>
      </c>
      <c r="I107" s="177" t="str">
        <f t="shared" si="12"/>
        <v/>
      </c>
      <c r="J107" s="178" t="str">
        <f t="shared" si="13"/>
        <v/>
      </c>
      <c r="K107" s="171" t="str">
        <f t="shared" si="14"/>
        <v/>
      </c>
      <c r="L107" s="179" t="e">
        <f t="shared" si="17"/>
        <v>#VALUE!</v>
      </c>
      <c r="M107" s="180"/>
      <c r="N107" s="216">
        <v>89</v>
      </c>
      <c r="R107" s="188"/>
      <c r="S107" s="191"/>
      <c r="T107" s="190"/>
    </row>
    <row r="108" spans="1:20" ht="13.75" thickBot="1" x14ac:dyDescent="0.85">
      <c r="A108" s="79">
        <f t="shared" si="18"/>
        <v>90</v>
      </c>
      <c r="B108" s="174">
        <f t="shared" si="19"/>
        <v>0</v>
      </c>
      <c r="C108" s="175" t="str">
        <f t="shared" si="20"/>
        <v/>
      </c>
      <c r="D108" s="176" t="str">
        <f t="shared" si="21"/>
        <v/>
      </c>
      <c r="E108" s="181">
        <f>SUM(D99:D108)</f>
        <v>0</v>
      </c>
      <c r="F108" s="177" t="str">
        <f t="shared" si="15"/>
        <v/>
      </c>
      <c r="G108" s="169" t="str">
        <f t="shared" si="16"/>
        <v/>
      </c>
      <c r="H108" s="177" t="str">
        <f t="shared" si="11"/>
        <v/>
      </c>
      <c r="I108" s="177" t="str">
        <f t="shared" si="12"/>
        <v/>
      </c>
      <c r="J108" s="178" t="str">
        <f t="shared" si="13"/>
        <v/>
      </c>
      <c r="K108" s="171" t="str">
        <f t="shared" si="14"/>
        <v/>
      </c>
      <c r="L108" s="179" t="e">
        <f t="shared" si="17"/>
        <v>#VALUE!</v>
      </c>
      <c r="M108" s="180"/>
      <c r="N108" s="216">
        <v>90</v>
      </c>
      <c r="R108" s="188"/>
      <c r="S108" s="191"/>
      <c r="T108" s="190"/>
    </row>
    <row r="109" spans="1:20" ht="13.75" thickBot="1" x14ac:dyDescent="0.85">
      <c r="A109" s="79">
        <f t="shared" si="18"/>
        <v>91</v>
      </c>
      <c r="B109" s="174">
        <f t="shared" si="19"/>
        <v>0</v>
      </c>
      <c r="C109" s="175" t="str">
        <f t="shared" si="20"/>
        <v/>
      </c>
      <c r="D109" s="176" t="str">
        <f t="shared" si="21"/>
        <v/>
      </c>
      <c r="E109" s="167"/>
      <c r="F109" s="177" t="str">
        <f t="shared" si="15"/>
        <v/>
      </c>
      <c r="G109" s="169" t="str">
        <f t="shared" si="16"/>
        <v/>
      </c>
      <c r="H109" s="177" t="str">
        <f t="shared" si="11"/>
        <v/>
      </c>
      <c r="I109" s="177" t="str">
        <f t="shared" si="12"/>
        <v/>
      </c>
      <c r="J109" s="178" t="str">
        <f t="shared" si="13"/>
        <v/>
      </c>
      <c r="K109" s="171" t="str">
        <f t="shared" si="14"/>
        <v/>
      </c>
      <c r="L109" s="179" t="e">
        <f t="shared" si="17"/>
        <v>#VALUE!</v>
      </c>
      <c r="M109" s="180"/>
      <c r="N109" s="216">
        <v>91</v>
      </c>
      <c r="R109" s="188"/>
      <c r="S109" s="191"/>
      <c r="T109" s="190"/>
    </row>
    <row r="110" spans="1:20" ht="13.75" thickBot="1" x14ac:dyDescent="0.85">
      <c r="A110" s="79">
        <f t="shared" si="18"/>
        <v>92</v>
      </c>
      <c r="B110" s="174">
        <f t="shared" si="19"/>
        <v>0</v>
      </c>
      <c r="C110" s="175" t="str">
        <f t="shared" si="20"/>
        <v/>
      </c>
      <c r="D110" s="176" t="str">
        <f t="shared" si="21"/>
        <v/>
      </c>
      <c r="E110" s="167"/>
      <c r="F110" s="177" t="str">
        <f t="shared" si="15"/>
        <v/>
      </c>
      <c r="G110" s="169" t="str">
        <f t="shared" si="16"/>
        <v/>
      </c>
      <c r="H110" s="177" t="str">
        <f t="shared" si="11"/>
        <v/>
      </c>
      <c r="I110" s="177" t="str">
        <f t="shared" si="12"/>
        <v/>
      </c>
      <c r="J110" s="178" t="str">
        <f t="shared" si="13"/>
        <v/>
      </c>
      <c r="K110" s="171" t="str">
        <f t="shared" si="14"/>
        <v/>
      </c>
      <c r="L110" s="179" t="e">
        <f t="shared" si="17"/>
        <v>#VALUE!</v>
      </c>
      <c r="M110" s="180"/>
      <c r="N110" s="216">
        <v>92</v>
      </c>
      <c r="R110" s="188"/>
      <c r="S110" s="191"/>
      <c r="T110" s="190"/>
    </row>
    <row r="111" spans="1:20" ht="13.75" thickBot="1" x14ac:dyDescent="0.85">
      <c r="A111" s="79">
        <f t="shared" si="18"/>
        <v>93</v>
      </c>
      <c r="B111" s="174">
        <f t="shared" si="19"/>
        <v>0</v>
      </c>
      <c r="C111" s="175" t="str">
        <f t="shared" si="20"/>
        <v/>
      </c>
      <c r="D111" s="176" t="str">
        <f t="shared" si="21"/>
        <v/>
      </c>
      <c r="E111" s="167"/>
      <c r="F111" s="177" t="str">
        <f t="shared" si="15"/>
        <v/>
      </c>
      <c r="G111" s="169" t="str">
        <f t="shared" si="16"/>
        <v/>
      </c>
      <c r="H111" s="177" t="str">
        <f t="shared" si="11"/>
        <v/>
      </c>
      <c r="I111" s="177" t="str">
        <f t="shared" si="12"/>
        <v/>
      </c>
      <c r="J111" s="178" t="str">
        <f t="shared" si="13"/>
        <v/>
      </c>
      <c r="K111" s="171" t="str">
        <f t="shared" si="14"/>
        <v/>
      </c>
      <c r="L111" s="179" t="e">
        <f t="shared" si="17"/>
        <v>#VALUE!</v>
      </c>
      <c r="M111" s="180"/>
      <c r="N111" s="216">
        <v>93</v>
      </c>
      <c r="R111" s="188"/>
      <c r="S111" s="191"/>
      <c r="T111" s="190"/>
    </row>
    <row r="112" spans="1:20" ht="13.75" thickBot="1" x14ac:dyDescent="0.85">
      <c r="A112" s="79">
        <f t="shared" si="18"/>
        <v>94</v>
      </c>
      <c r="B112" s="174">
        <f t="shared" si="19"/>
        <v>0</v>
      </c>
      <c r="C112" s="175" t="str">
        <f t="shared" si="20"/>
        <v/>
      </c>
      <c r="D112" s="176" t="str">
        <f t="shared" si="21"/>
        <v/>
      </c>
      <c r="E112" s="167"/>
      <c r="F112" s="177" t="str">
        <f t="shared" si="15"/>
        <v/>
      </c>
      <c r="G112" s="169" t="str">
        <f t="shared" si="16"/>
        <v/>
      </c>
      <c r="H112" s="177" t="str">
        <f t="shared" si="11"/>
        <v/>
      </c>
      <c r="I112" s="177" t="str">
        <f t="shared" si="12"/>
        <v/>
      </c>
      <c r="J112" s="178" t="str">
        <f t="shared" si="13"/>
        <v/>
      </c>
      <c r="K112" s="171" t="str">
        <f t="shared" si="14"/>
        <v/>
      </c>
      <c r="L112" s="179" t="e">
        <f t="shared" si="17"/>
        <v>#VALUE!</v>
      </c>
      <c r="M112" s="180"/>
      <c r="N112" s="216">
        <v>94</v>
      </c>
      <c r="R112" s="188"/>
      <c r="S112" s="191"/>
      <c r="T112" s="190"/>
    </row>
    <row r="113" spans="1:20" ht="13.75" thickBot="1" x14ac:dyDescent="0.85">
      <c r="A113" s="79">
        <f t="shared" si="18"/>
        <v>95</v>
      </c>
      <c r="B113" s="174">
        <f t="shared" si="19"/>
        <v>0</v>
      </c>
      <c r="C113" s="175" t="str">
        <f t="shared" si="20"/>
        <v/>
      </c>
      <c r="D113" s="176" t="str">
        <f t="shared" si="21"/>
        <v/>
      </c>
      <c r="E113" s="167"/>
      <c r="F113" s="177" t="str">
        <f t="shared" si="15"/>
        <v/>
      </c>
      <c r="G113" s="169" t="str">
        <f t="shared" si="16"/>
        <v/>
      </c>
      <c r="H113" s="177" t="str">
        <f t="shared" si="11"/>
        <v/>
      </c>
      <c r="I113" s="177" t="str">
        <f t="shared" si="12"/>
        <v/>
      </c>
      <c r="J113" s="178" t="str">
        <f t="shared" si="13"/>
        <v/>
      </c>
      <c r="K113" s="171" t="str">
        <f t="shared" si="14"/>
        <v/>
      </c>
      <c r="L113" s="179" t="e">
        <f t="shared" si="17"/>
        <v>#VALUE!</v>
      </c>
      <c r="M113" s="180"/>
      <c r="N113" s="216">
        <v>95</v>
      </c>
      <c r="R113" s="188"/>
      <c r="S113" s="191"/>
      <c r="T113" s="190"/>
    </row>
    <row r="114" spans="1:20" ht="13.75" thickBot="1" x14ac:dyDescent="0.85">
      <c r="A114" s="79">
        <f t="shared" si="18"/>
        <v>96</v>
      </c>
      <c r="B114" s="174">
        <f t="shared" si="19"/>
        <v>0</v>
      </c>
      <c r="C114" s="175" t="str">
        <f t="shared" si="20"/>
        <v/>
      </c>
      <c r="D114" s="176" t="str">
        <f t="shared" si="21"/>
        <v/>
      </c>
      <c r="E114" s="167"/>
      <c r="F114" s="177" t="str">
        <f t="shared" si="15"/>
        <v/>
      </c>
      <c r="G114" s="169" t="str">
        <f t="shared" si="16"/>
        <v/>
      </c>
      <c r="H114" s="177" t="str">
        <f t="shared" si="11"/>
        <v/>
      </c>
      <c r="I114" s="177" t="str">
        <f t="shared" si="12"/>
        <v/>
      </c>
      <c r="J114" s="178" t="str">
        <f t="shared" si="13"/>
        <v/>
      </c>
      <c r="K114" s="171" t="str">
        <f t="shared" si="14"/>
        <v/>
      </c>
      <c r="L114" s="179" t="e">
        <f t="shared" si="17"/>
        <v>#VALUE!</v>
      </c>
      <c r="M114" s="180"/>
      <c r="N114" s="216">
        <v>96</v>
      </c>
      <c r="R114" s="188"/>
      <c r="S114" s="191"/>
      <c r="T114" s="190"/>
    </row>
    <row r="115" spans="1:20" ht="13.75" thickBot="1" x14ac:dyDescent="0.85">
      <c r="A115" s="79">
        <f t="shared" si="18"/>
        <v>97</v>
      </c>
      <c r="B115" s="174">
        <f t="shared" si="19"/>
        <v>0</v>
      </c>
      <c r="C115" s="175" t="str">
        <f t="shared" si="20"/>
        <v/>
      </c>
      <c r="D115" s="176" t="str">
        <f t="shared" si="21"/>
        <v/>
      </c>
      <c r="E115" s="167"/>
      <c r="F115" s="177" t="str">
        <f t="shared" si="15"/>
        <v/>
      </c>
      <c r="G115" s="169" t="str">
        <f t="shared" si="16"/>
        <v/>
      </c>
      <c r="H115" s="177" t="str">
        <f t="shared" si="11"/>
        <v/>
      </c>
      <c r="I115" s="177" t="str">
        <f t="shared" si="12"/>
        <v/>
      </c>
      <c r="J115" s="178" t="str">
        <f t="shared" si="13"/>
        <v/>
      </c>
      <c r="K115" s="171" t="str">
        <f t="shared" si="14"/>
        <v/>
      </c>
      <c r="L115" s="179" t="e">
        <f t="shared" si="17"/>
        <v>#VALUE!</v>
      </c>
      <c r="M115" s="180"/>
      <c r="N115" s="216">
        <v>97</v>
      </c>
      <c r="R115" s="188"/>
      <c r="S115" s="191"/>
      <c r="T115" s="190"/>
    </row>
    <row r="116" spans="1:20" ht="13.75" thickBot="1" x14ac:dyDescent="0.85">
      <c r="A116" s="79">
        <f t="shared" si="18"/>
        <v>98</v>
      </c>
      <c r="B116" s="174">
        <f t="shared" si="19"/>
        <v>0</v>
      </c>
      <c r="C116" s="175" t="str">
        <f t="shared" si="20"/>
        <v/>
      </c>
      <c r="D116" s="176" t="str">
        <f t="shared" si="21"/>
        <v/>
      </c>
      <c r="E116" s="167"/>
      <c r="F116" s="177" t="str">
        <f t="shared" si="15"/>
        <v/>
      </c>
      <c r="G116" s="169" t="str">
        <f t="shared" si="16"/>
        <v/>
      </c>
      <c r="H116" s="177" t="str">
        <f t="shared" si="11"/>
        <v/>
      </c>
      <c r="I116" s="177" t="str">
        <f t="shared" si="12"/>
        <v/>
      </c>
      <c r="J116" s="178" t="str">
        <f t="shared" si="13"/>
        <v/>
      </c>
      <c r="K116" s="171" t="str">
        <f t="shared" si="14"/>
        <v/>
      </c>
      <c r="L116" s="179" t="e">
        <f t="shared" si="17"/>
        <v>#VALUE!</v>
      </c>
      <c r="M116" s="180"/>
      <c r="N116" s="216">
        <v>98</v>
      </c>
      <c r="R116" s="188"/>
      <c r="S116" s="191"/>
      <c r="T116" s="190"/>
    </row>
    <row r="117" spans="1:20" ht="13.75" thickBot="1" x14ac:dyDescent="0.85">
      <c r="A117" s="79">
        <f t="shared" si="18"/>
        <v>99</v>
      </c>
      <c r="B117" s="174">
        <f t="shared" si="19"/>
        <v>0</v>
      </c>
      <c r="C117" s="175" t="str">
        <f t="shared" si="20"/>
        <v/>
      </c>
      <c r="D117" s="176" t="str">
        <f t="shared" si="21"/>
        <v/>
      </c>
      <c r="E117" s="167"/>
      <c r="F117" s="177" t="str">
        <f t="shared" si="15"/>
        <v/>
      </c>
      <c r="G117" s="169" t="str">
        <f t="shared" si="16"/>
        <v/>
      </c>
      <c r="H117" s="177" t="str">
        <f t="shared" si="11"/>
        <v/>
      </c>
      <c r="I117" s="177" t="str">
        <f t="shared" si="12"/>
        <v/>
      </c>
      <c r="J117" s="178" t="str">
        <f t="shared" si="13"/>
        <v/>
      </c>
      <c r="K117" s="171" t="str">
        <f t="shared" si="14"/>
        <v/>
      </c>
      <c r="L117" s="179" t="e">
        <f t="shared" si="17"/>
        <v>#VALUE!</v>
      </c>
      <c r="M117" s="180"/>
      <c r="N117" s="216">
        <v>99</v>
      </c>
      <c r="R117" s="188"/>
      <c r="S117" s="191"/>
      <c r="T117" s="190"/>
    </row>
    <row r="118" spans="1:20" ht="13.75" thickBot="1" x14ac:dyDescent="0.85">
      <c r="A118" s="79">
        <f t="shared" si="18"/>
        <v>100</v>
      </c>
      <c r="B118" s="174">
        <f t="shared" si="19"/>
        <v>0</v>
      </c>
      <c r="C118" s="175" t="str">
        <f t="shared" si="20"/>
        <v/>
      </c>
      <c r="D118" s="176" t="str">
        <f t="shared" si="21"/>
        <v/>
      </c>
      <c r="E118" s="181">
        <f>SUM(D109:D118)</f>
        <v>0</v>
      </c>
      <c r="F118" s="177" t="str">
        <f t="shared" si="15"/>
        <v/>
      </c>
      <c r="G118" s="169" t="str">
        <f t="shared" si="16"/>
        <v/>
      </c>
      <c r="H118" s="177" t="str">
        <f t="shared" si="11"/>
        <v/>
      </c>
      <c r="I118" s="177" t="str">
        <f t="shared" si="12"/>
        <v/>
      </c>
      <c r="J118" s="178" t="str">
        <f t="shared" si="13"/>
        <v/>
      </c>
      <c r="K118" s="171" t="str">
        <f t="shared" si="14"/>
        <v/>
      </c>
      <c r="L118" s="179" t="e">
        <f t="shared" si="17"/>
        <v>#VALUE!</v>
      </c>
      <c r="M118" s="180"/>
      <c r="N118" s="216">
        <v>100</v>
      </c>
      <c r="R118" s="188"/>
      <c r="S118" s="191"/>
      <c r="T118" s="190"/>
    </row>
    <row r="119" spans="1:20" ht="13.75" thickBot="1" x14ac:dyDescent="0.85">
      <c r="A119" s="79">
        <f t="shared" si="18"/>
        <v>101</v>
      </c>
      <c r="B119" s="174">
        <f t="shared" si="19"/>
        <v>0</v>
      </c>
      <c r="C119" s="175" t="str">
        <f t="shared" si="20"/>
        <v/>
      </c>
      <c r="D119" s="176" t="str">
        <f t="shared" si="21"/>
        <v/>
      </c>
      <c r="E119" s="167"/>
      <c r="F119" s="177" t="str">
        <f t="shared" si="15"/>
        <v/>
      </c>
      <c r="G119" s="169" t="str">
        <f t="shared" si="16"/>
        <v/>
      </c>
      <c r="H119" s="177" t="str">
        <f t="shared" si="11"/>
        <v/>
      </c>
      <c r="I119" s="177" t="str">
        <f t="shared" si="12"/>
        <v/>
      </c>
      <c r="J119" s="178" t="str">
        <f t="shared" si="13"/>
        <v/>
      </c>
      <c r="K119" s="171" t="str">
        <f t="shared" si="14"/>
        <v/>
      </c>
      <c r="L119" s="179" t="e">
        <f t="shared" si="17"/>
        <v>#VALUE!</v>
      </c>
      <c r="M119" s="180"/>
      <c r="N119" s="216">
        <v>101</v>
      </c>
      <c r="R119" s="188"/>
      <c r="S119" s="191"/>
      <c r="T119" s="190"/>
    </row>
    <row r="120" spans="1:20" ht="13.75" thickBot="1" x14ac:dyDescent="0.85">
      <c r="A120" s="79">
        <f t="shared" si="18"/>
        <v>102</v>
      </c>
      <c r="B120" s="174">
        <f t="shared" si="19"/>
        <v>0</v>
      </c>
      <c r="C120" s="175" t="str">
        <f t="shared" si="20"/>
        <v/>
      </c>
      <c r="D120" s="176" t="str">
        <f t="shared" si="21"/>
        <v/>
      </c>
      <c r="E120" s="167"/>
      <c r="F120" s="177" t="str">
        <f t="shared" si="15"/>
        <v/>
      </c>
      <c r="G120" s="169" t="str">
        <f t="shared" si="16"/>
        <v/>
      </c>
      <c r="H120" s="177" t="str">
        <f t="shared" si="11"/>
        <v/>
      </c>
      <c r="I120" s="177" t="str">
        <f t="shared" si="12"/>
        <v/>
      </c>
      <c r="J120" s="178" t="str">
        <f t="shared" si="13"/>
        <v/>
      </c>
      <c r="K120" s="171" t="str">
        <f t="shared" si="14"/>
        <v/>
      </c>
      <c r="L120" s="179" t="e">
        <f t="shared" si="17"/>
        <v>#VALUE!</v>
      </c>
      <c r="M120" s="180"/>
      <c r="N120" s="216">
        <v>102</v>
      </c>
      <c r="R120" s="188"/>
      <c r="S120" s="191"/>
      <c r="T120" s="190"/>
    </row>
    <row r="121" spans="1:20" ht="13.75" thickBot="1" x14ac:dyDescent="0.85">
      <c r="A121" s="79">
        <f t="shared" si="18"/>
        <v>103</v>
      </c>
      <c r="B121" s="174">
        <f t="shared" si="19"/>
        <v>0</v>
      </c>
      <c r="C121" s="175" t="str">
        <f t="shared" si="20"/>
        <v/>
      </c>
      <c r="D121" s="176" t="str">
        <f t="shared" si="21"/>
        <v/>
      </c>
      <c r="E121" s="167"/>
      <c r="F121" s="177" t="str">
        <f t="shared" si="15"/>
        <v/>
      </c>
      <c r="G121" s="169" t="str">
        <f t="shared" si="16"/>
        <v/>
      </c>
      <c r="H121" s="177" t="str">
        <f t="shared" si="11"/>
        <v/>
      </c>
      <c r="I121" s="177" t="str">
        <f t="shared" si="12"/>
        <v/>
      </c>
      <c r="J121" s="178" t="str">
        <f t="shared" si="13"/>
        <v/>
      </c>
      <c r="K121" s="171" t="str">
        <f t="shared" si="14"/>
        <v/>
      </c>
      <c r="L121" s="179" t="e">
        <f t="shared" si="17"/>
        <v>#VALUE!</v>
      </c>
      <c r="M121" s="180"/>
      <c r="N121" s="216">
        <v>103</v>
      </c>
      <c r="R121" s="188"/>
      <c r="S121" s="191"/>
      <c r="T121" s="190"/>
    </row>
    <row r="122" spans="1:20" ht="13.75" thickBot="1" x14ac:dyDescent="0.85">
      <c r="A122" s="79">
        <f t="shared" si="18"/>
        <v>104</v>
      </c>
      <c r="B122" s="174">
        <f t="shared" si="19"/>
        <v>0</v>
      </c>
      <c r="C122" s="175" t="str">
        <f t="shared" si="20"/>
        <v/>
      </c>
      <c r="D122" s="176" t="str">
        <f t="shared" si="21"/>
        <v/>
      </c>
      <c r="E122" s="167"/>
      <c r="F122" s="177" t="str">
        <f t="shared" si="15"/>
        <v/>
      </c>
      <c r="G122" s="169" t="str">
        <f t="shared" si="16"/>
        <v/>
      </c>
      <c r="H122" s="177" t="str">
        <f t="shared" si="11"/>
        <v/>
      </c>
      <c r="I122" s="177" t="str">
        <f t="shared" si="12"/>
        <v/>
      </c>
      <c r="J122" s="178" t="str">
        <f t="shared" si="13"/>
        <v/>
      </c>
      <c r="K122" s="171" t="str">
        <f t="shared" si="14"/>
        <v/>
      </c>
      <c r="L122" s="179" t="e">
        <f t="shared" si="17"/>
        <v>#VALUE!</v>
      </c>
      <c r="M122" s="180"/>
      <c r="N122" s="216">
        <v>104</v>
      </c>
      <c r="R122" s="188"/>
      <c r="S122" s="191"/>
      <c r="T122" s="190"/>
    </row>
    <row r="123" spans="1:20" ht="13.75" thickBot="1" x14ac:dyDescent="0.85">
      <c r="A123" s="79">
        <f t="shared" si="18"/>
        <v>105</v>
      </c>
      <c r="B123" s="174">
        <f t="shared" si="19"/>
        <v>0</v>
      </c>
      <c r="C123" s="175" t="str">
        <f t="shared" si="20"/>
        <v/>
      </c>
      <c r="D123" s="176" t="str">
        <f t="shared" si="21"/>
        <v/>
      </c>
      <c r="E123" s="167"/>
      <c r="F123" s="177" t="str">
        <f t="shared" si="15"/>
        <v/>
      </c>
      <c r="G123" s="169" t="str">
        <f t="shared" si="16"/>
        <v/>
      </c>
      <c r="H123" s="177" t="str">
        <f t="shared" si="11"/>
        <v/>
      </c>
      <c r="I123" s="177" t="str">
        <f t="shared" si="12"/>
        <v/>
      </c>
      <c r="J123" s="178" t="str">
        <f t="shared" si="13"/>
        <v/>
      </c>
      <c r="K123" s="171" t="str">
        <f t="shared" si="14"/>
        <v/>
      </c>
      <c r="L123" s="179" t="e">
        <f t="shared" si="17"/>
        <v>#VALUE!</v>
      </c>
      <c r="M123" s="180"/>
      <c r="N123" s="216">
        <v>105</v>
      </c>
      <c r="R123" s="188"/>
      <c r="S123" s="191"/>
      <c r="T123" s="190"/>
    </row>
    <row r="124" spans="1:20" ht="13.75" thickBot="1" x14ac:dyDescent="0.85">
      <c r="A124" s="79">
        <f t="shared" si="18"/>
        <v>106</v>
      </c>
      <c r="B124" s="174">
        <f t="shared" si="19"/>
        <v>0</v>
      </c>
      <c r="C124" s="175" t="str">
        <f t="shared" si="20"/>
        <v/>
      </c>
      <c r="D124" s="176" t="str">
        <f t="shared" si="21"/>
        <v/>
      </c>
      <c r="E124" s="167"/>
      <c r="F124" s="177" t="str">
        <f t="shared" si="15"/>
        <v/>
      </c>
      <c r="G124" s="169" t="str">
        <f t="shared" si="16"/>
        <v/>
      </c>
      <c r="H124" s="177" t="str">
        <f t="shared" si="11"/>
        <v/>
      </c>
      <c r="I124" s="177" t="str">
        <f t="shared" si="12"/>
        <v/>
      </c>
      <c r="J124" s="178" t="str">
        <f t="shared" si="13"/>
        <v/>
      </c>
      <c r="K124" s="171" t="str">
        <f t="shared" si="14"/>
        <v/>
      </c>
      <c r="L124" s="179" t="e">
        <f t="shared" si="17"/>
        <v>#VALUE!</v>
      </c>
      <c r="M124" s="180"/>
      <c r="N124" s="216">
        <v>106</v>
      </c>
      <c r="R124" s="188"/>
      <c r="S124" s="191"/>
      <c r="T124" s="190"/>
    </row>
    <row r="125" spans="1:20" ht="13.75" thickBot="1" x14ac:dyDescent="0.85">
      <c r="A125" s="79">
        <f t="shared" si="18"/>
        <v>107</v>
      </c>
      <c r="B125" s="174">
        <f t="shared" si="19"/>
        <v>0</v>
      </c>
      <c r="C125" s="175" t="str">
        <f t="shared" si="20"/>
        <v/>
      </c>
      <c r="D125" s="176" t="str">
        <f t="shared" si="21"/>
        <v/>
      </c>
      <c r="E125" s="167"/>
      <c r="F125" s="177" t="str">
        <f t="shared" si="15"/>
        <v/>
      </c>
      <c r="G125" s="169" t="str">
        <f t="shared" si="16"/>
        <v/>
      </c>
      <c r="H125" s="177" t="str">
        <f t="shared" si="11"/>
        <v/>
      </c>
      <c r="I125" s="177" t="str">
        <f t="shared" si="12"/>
        <v/>
      </c>
      <c r="J125" s="178" t="str">
        <f t="shared" si="13"/>
        <v/>
      </c>
      <c r="K125" s="171" t="str">
        <f t="shared" si="14"/>
        <v/>
      </c>
      <c r="L125" s="179" t="e">
        <f t="shared" si="17"/>
        <v>#VALUE!</v>
      </c>
      <c r="M125" s="180"/>
      <c r="N125" s="216">
        <v>107</v>
      </c>
      <c r="R125" s="188"/>
      <c r="S125" s="191"/>
      <c r="T125" s="190"/>
    </row>
    <row r="126" spans="1:20" ht="13.75" thickBot="1" x14ac:dyDescent="0.85">
      <c r="A126" s="79">
        <f t="shared" si="18"/>
        <v>108</v>
      </c>
      <c r="B126" s="174">
        <f t="shared" si="19"/>
        <v>0</v>
      </c>
      <c r="C126" s="175" t="str">
        <f t="shared" si="20"/>
        <v/>
      </c>
      <c r="D126" s="176" t="str">
        <f t="shared" si="21"/>
        <v/>
      </c>
      <c r="E126" s="167"/>
      <c r="F126" s="177" t="str">
        <f t="shared" si="15"/>
        <v/>
      </c>
      <c r="G126" s="169" t="str">
        <f t="shared" si="16"/>
        <v/>
      </c>
      <c r="H126" s="177" t="str">
        <f t="shared" si="11"/>
        <v/>
      </c>
      <c r="I126" s="177" t="str">
        <f t="shared" si="12"/>
        <v/>
      </c>
      <c r="J126" s="178" t="str">
        <f t="shared" si="13"/>
        <v/>
      </c>
      <c r="K126" s="171" t="str">
        <f t="shared" si="14"/>
        <v/>
      </c>
      <c r="L126" s="179" t="e">
        <f t="shared" si="17"/>
        <v>#VALUE!</v>
      </c>
      <c r="M126" s="180"/>
      <c r="N126" s="216">
        <v>108</v>
      </c>
      <c r="R126" s="188"/>
      <c r="S126" s="191"/>
      <c r="T126" s="190"/>
    </row>
    <row r="127" spans="1:20" ht="13.75" thickBot="1" x14ac:dyDescent="0.85">
      <c r="A127" s="79">
        <f t="shared" si="18"/>
        <v>109</v>
      </c>
      <c r="B127" s="174">
        <f t="shared" si="19"/>
        <v>0</v>
      </c>
      <c r="C127" s="175" t="str">
        <f t="shared" si="20"/>
        <v/>
      </c>
      <c r="D127" s="176" t="str">
        <f t="shared" si="21"/>
        <v/>
      </c>
      <c r="E127" s="167"/>
      <c r="F127" s="177" t="str">
        <f t="shared" si="15"/>
        <v/>
      </c>
      <c r="G127" s="169" t="str">
        <f t="shared" si="16"/>
        <v/>
      </c>
      <c r="H127" s="177" t="str">
        <f t="shared" si="11"/>
        <v/>
      </c>
      <c r="I127" s="177" t="str">
        <f t="shared" si="12"/>
        <v/>
      </c>
      <c r="J127" s="178" t="str">
        <f t="shared" si="13"/>
        <v/>
      </c>
      <c r="K127" s="171" t="str">
        <f t="shared" si="14"/>
        <v/>
      </c>
      <c r="L127" s="179" t="e">
        <f t="shared" si="17"/>
        <v>#VALUE!</v>
      </c>
      <c r="M127" s="180"/>
      <c r="N127" s="216">
        <v>109</v>
      </c>
      <c r="R127" s="188"/>
      <c r="S127" s="191"/>
      <c r="T127" s="190"/>
    </row>
    <row r="128" spans="1:20" ht="13.75" thickBot="1" x14ac:dyDescent="0.85">
      <c r="A128" s="79">
        <f t="shared" si="18"/>
        <v>110</v>
      </c>
      <c r="B128" s="174">
        <f t="shared" si="19"/>
        <v>0</v>
      </c>
      <c r="C128" s="175" t="str">
        <f t="shared" si="20"/>
        <v/>
      </c>
      <c r="D128" s="176" t="str">
        <f t="shared" si="21"/>
        <v/>
      </c>
      <c r="E128" s="181">
        <f>SUM(D119:D128)</f>
        <v>0</v>
      </c>
      <c r="F128" s="177" t="str">
        <f t="shared" si="15"/>
        <v/>
      </c>
      <c r="G128" s="169" t="str">
        <f t="shared" si="16"/>
        <v/>
      </c>
      <c r="H128" s="177" t="str">
        <f t="shared" si="11"/>
        <v/>
      </c>
      <c r="I128" s="177" t="str">
        <f t="shared" si="12"/>
        <v/>
      </c>
      <c r="J128" s="178" t="str">
        <f t="shared" si="13"/>
        <v/>
      </c>
      <c r="K128" s="171" t="str">
        <f t="shared" si="14"/>
        <v/>
      </c>
      <c r="L128" s="179" t="e">
        <f t="shared" si="17"/>
        <v>#VALUE!</v>
      </c>
      <c r="M128" s="180"/>
      <c r="N128" s="216">
        <v>110</v>
      </c>
      <c r="R128" s="188"/>
      <c r="S128" s="191"/>
      <c r="T128" s="190"/>
    </row>
    <row r="129" spans="1:20" ht="13.75" thickBot="1" x14ac:dyDescent="0.85">
      <c r="A129" s="79">
        <f t="shared" si="18"/>
        <v>111</v>
      </c>
      <c r="B129" s="174">
        <f t="shared" si="19"/>
        <v>0</v>
      </c>
      <c r="C129" s="175" t="str">
        <f t="shared" si="20"/>
        <v/>
      </c>
      <c r="D129" s="176" t="str">
        <f t="shared" si="21"/>
        <v/>
      </c>
      <c r="E129" s="167"/>
      <c r="F129" s="177" t="str">
        <f t="shared" si="15"/>
        <v/>
      </c>
      <c r="G129" s="169" t="str">
        <f t="shared" si="16"/>
        <v/>
      </c>
      <c r="H129" s="177" t="str">
        <f t="shared" si="11"/>
        <v/>
      </c>
      <c r="I129" s="177" t="str">
        <f t="shared" si="12"/>
        <v/>
      </c>
      <c r="J129" s="178" t="str">
        <f t="shared" si="13"/>
        <v/>
      </c>
      <c r="K129" s="171" t="str">
        <f t="shared" si="14"/>
        <v/>
      </c>
      <c r="L129" s="179" t="e">
        <f t="shared" si="17"/>
        <v>#VALUE!</v>
      </c>
      <c r="M129" s="180"/>
      <c r="N129" s="216">
        <v>111</v>
      </c>
      <c r="R129" s="188"/>
      <c r="S129" s="191"/>
      <c r="T129" s="190"/>
    </row>
    <row r="130" spans="1:20" ht="13.75" thickBot="1" x14ac:dyDescent="0.85">
      <c r="A130" s="79">
        <f t="shared" si="18"/>
        <v>112</v>
      </c>
      <c r="B130" s="174">
        <f t="shared" si="19"/>
        <v>0</v>
      </c>
      <c r="C130" s="175" t="str">
        <f t="shared" si="20"/>
        <v/>
      </c>
      <c r="D130" s="176" t="str">
        <f t="shared" si="21"/>
        <v/>
      </c>
      <c r="E130" s="167"/>
      <c r="F130" s="177" t="str">
        <f t="shared" si="15"/>
        <v/>
      </c>
      <c r="G130" s="169" t="str">
        <f t="shared" si="16"/>
        <v/>
      </c>
      <c r="H130" s="177" t="str">
        <f t="shared" si="11"/>
        <v/>
      </c>
      <c r="I130" s="177" t="str">
        <f t="shared" si="12"/>
        <v/>
      </c>
      <c r="J130" s="178" t="str">
        <f t="shared" si="13"/>
        <v/>
      </c>
      <c r="K130" s="171" t="str">
        <f t="shared" si="14"/>
        <v/>
      </c>
      <c r="L130" s="179" t="e">
        <f t="shared" si="17"/>
        <v>#VALUE!</v>
      </c>
      <c r="M130" s="180"/>
      <c r="N130" s="216">
        <v>112</v>
      </c>
      <c r="R130" s="188"/>
      <c r="S130" s="191"/>
      <c r="T130" s="190"/>
    </row>
    <row r="131" spans="1:20" ht="13.75" thickBot="1" x14ac:dyDescent="0.85">
      <c r="A131" s="79">
        <f t="shared" si="18"/>
        <v>113</v>
      </c>
      <c r="B131" s="174">
        <f t="shared" si="19"/>
        <v>0</v>
      </c>
      <c r="C131" s="175" t="str">
        <f t="shared" si="20"/>
        <v/>
      </c>
      <c r="D131" s="176" t="str">
        <f t="shared" si="21"/>
        <v/>
      </c>
      <c r="E131" s="167"/>
      <c r="F131" s="177" t="str">
        <f t="shared" si="15"/>
        <v/>
      </c>
      <c r="G131" s="169" t="str">
        <f t="shared" si="16"/>
        <v/>
      </c>
      <c r="H131" s="177" t="str">
        <f t="shared" si="11"/>
        <v/>
      </c>
      <c r="I131" s="177" t="str">
        <f t="shared" si="12"/>
        <v/>
      </c>
      <c r="J131" s="178" t="str">
        <f t="shared" si="13"/>
        <v/>
      </c>
      <c r="K131" s="171" t="str">
        <f t="shared" si="14"/>
        <v/>
      </c>
      <c r="L131" s="179" t="e">
        <f t="shared" si="17"/>
        <v>#VALUE!</v>
      </c>
      <c r="M131" s="180"/>
      <c r="N131" s="216">
        <v>113</v>
      </c>
      <c r="R131" s="188"/>
      <c r="S131" s="191"/>
      <c r="T131" s="190"/>
    </row>
    <row r="132" spans="1:20" ht="13.75" thickBot="1" x14ac:dyDescent="0.85">
      <c r="A132" s="79">
        <f t="shared" si="18"/>
        <v>114</v>
      </c>
      <c r="B132" s="174">
        <f t="shared" si="19"/>
        <v>0</v>
      </c>
      <c r="C132" s="175" t="str">
        <f t="shared" si="20"/>
        <v/>
      </c>
      <c r="D132" s="176" t="str">
        <f t="shared" si="21"/>
        <v/>
      </c>
      <c r="E132" s="167"/>
      <c r="F132" s="177" t="str">
        <f t="shared" si="15"/>
        <v/>
      </c>
      <c r="G132" s="169" t="str">
        <f t="shared" si="16"/>
        <v/>
      </c>
      <c r="H132" s="177" t="str">
        <f t="shared" si="11"/>
        <v/>
      </c>
      <c r="I132" s="177" t="str">
        <f t="shared" si="12"/>
        <v/>
      </c>
      <c r="J132" s="178" t="str">
        <f t="shared" si="13"/>
        <v/>
      </c>
      <c r="K132" s="171" t="str">
        <f t="shared" si="14"/>
        <v/>
      </c>
      <c r="L132" s="179" t="e">
        <f t="shared" si="17"/>
        <v>#VALUE!</v>
      </c>
      <c r="M132" s="180"/>
      <c r="N132" s="216">
        <v>114</v>
      </c>
      <c r="R132" s="188"/>
      <c r="S132" s="191"/>
      <c r="T132" s="190"/>
    </row>
    <row r="133" spans="1:20" ht="13.75" thickBot="1" x14ac:dyDescent="0.85">
      <c r="A133" s="79">
        <f t="shared" si="18"/>
        <v>115</v>
      </c>
      <c r="B133" s="174">
        <f t="shared" si="19"/>
        <v>0</v>
      </c>
      <c r="C133" s="175" t="str">
        <f t="shared" si="20"/>
        <v/>
      </c>
      <c r="D133" s="176" t="str">
        <f t="shared" si="21"/>
        <v/>
      </c>
      <c r="E133" s="167"/>
      <c r="F133" s="177" t="str">
        <f t="shared" si="15"/>
        <v/>
      </c>
      <c r="G133" s="169" t="str">
        <f t="shared" si="16"/>
        <v/>
      </c>
      <c r="H133" s="177" t="str">
        <f t="shared" si="11"/>
        <v/>
      </c>
      <c r="I133" s="177" t="str">
        <f t="shared" si="12"/>
        <v/>
      </c>
      <c r="J133" s="178" t="str">
        <f t="shared" si="13"/>
        <v/>
      </c>
      <c r="K133" s="171" t="str">
        <f t="shared" si="14"/>
        <v/>
      </c>
      <c r="L133" s="179" t="e">
        <f t="shared" si="17"/>
        <v>#VALUE!</v>
      </c>
      <c r="M133" s="180"/>
      <c r="N133" s="216">
        <v>115</v>
      </c>
      <c r="R133" s="188"/>
      <c r="S133" s="191"/>
      <c r="T133" s="190"/>
    </row>
    <row r="134" spans="1:20" ht="13.75" thickBot="1" x14ac:dyDescent="0.85">
      <c r="A134" s="79">
        <f t="shared" si="18"/>
        <v>116</v>
      </c>
      <c r="B134" s="174">
        <f t="shared" si="19"/>
        <v>0</v>
      </c>
      <c r="C134" s="175" t="str">
        <f t="shared" si="20"/>
        <v/>
      </c>
      <c r="D134" s="176" t="str">
        <f t="shared" si="21"/>
        <v/>
      </c>
      <c r="E134" s="167"/>
      <c r="F134" s="177" t="str">
        <f t="shared" si="15"/>
        <v/>
      </c>
      <c r="G134" s="169" t="str">
        <f t="shared" si="16"/>
        <v/>
      </c>
      <c r="H134" s="177" t="str">
        <f t="shared" si="11"/>
        <v/>
      </c>
      <c r="I134" s="177" t="str">
        <f t="shared" si="12"/>
        <v/>
      </c>
      <c r="J134" s="178" t="str">
        <f t="shared" si="13"/>
        <v/>
      </c>
      <c r="K134" s="171" t="str">
        <f t="shared" si="14"/>
        <v/>
      </c>
      <c r="L134" s="179" t="e">
        <f t="shared" si="17"/>
        <v>#VALUE!</v>
      </c>
      <c r="M134" s="180"/>
      <c r="N134" s="216">
        <v>116</v>
      </c>
      <c r="R134" s="188"/>
      <c r="S134" s="191"/>
      <c r="T134" s="190"/>
    </row>
    <row r="135" spans="1:20" ht="13.75" thickBot="1" x14ac:dyDescent="0.85">
      <c r="A135" s="79">
        <f t="shared" si="18"/>
        <v>117</v>
      </c>
      <c r="B135" s="174">
        <f t="shared" si="19"/>
        <v>0</v>
      </c>
      <c r="C135" s="175" t="str">
        <f t="shared" si="20"/>
        <v/>
      </c>
      <c r="D135" s="176" t="str">
        <f t="shared" si="21"/>
        <v/>
      </c>
      <c r="E135" s="167"/>
      <c r="F135" s="177" t="str">
        <f t="shared" si="15"/>
        <v/>
      </c>
      <c r="G135" s="169" t="str">
        <f t="shared" si="16"/>
        <v/>
      </c>
      <c r="H135" s="177" t="str">
        <f t="shared" si="11"/>
        <v/>
      </c>
      <c r="I135" s="177" t="str">
        <f t="shared" si="12"/>
        <v/>
      </c>
      <c r="J135" s="178" t="str">
        <f t="shared" si="13"/>
        <v/>
      </c>
      <c r="K135" s="171" t="str">
        <f t="shared" si="14"/>
        <v/>
      </c>
      <c r="L135" s="179" t="e">
        <f t="shared" si="17"/>
        <v>#VALUE!</v>
      </c>
      <c r="M135" s="180"/>
      <c r="N135" s="216">
        <v>117</v>
      </c>
      <c r="R135" s="188"/>
      <c r="S135" s="191"/>
      <c r="T135" s="190"/>
    </row>
    <row r="136" spans="1:20" ht="13.75" thickBot="1" x14ac:dyDescent="0.85">
      <c r="A136" s="79">
        <f t="shared" si="18"/>
        <v>118</v>
      </c>
      <c r="B136" s="174">
        <f t="shared" si="19"/>
        <v>0</v>
      </c>
      <c r="C136" s="175" t="str">
        <f t="shared" si="20"/>
        <v/>
      </c>
      <c r="D136" s="176" t="str">
        <f t="shared" si="21"/>
        <v/>
      </c>
      <c r="E136" s="167"/>
      <c r="F136" s="177" t="str">
        <f t="shared" si="15"/>
        <v/>
      </c>
      <c r="G136" s="169" t="str">
        <f t="shared" si="16"/>
        <v/>
      </c>
      <c r="H136" s="177" t="str">
        <f t="shared" si="11"/>
        <v/>
      </c>
      <c r="I136" s="177" t="str">
        <f t="shared" si="12"/>
        <v/>
      </c>
      <c r="J136" s="178" t="str">
        <f t="shared" si="13"/>
        <v/>
      </c>
      <c r="K136" s="171" t="str">
        <f t="shared" si="14"/>
        <v/>
      </c>
      <c r="L136" s="179" t="e">
        <f t="shared" si="17"/>
        <v>#VALUE!</v>
      </c>
      <c r="M136" s="180"/>
      <c r="N136" s="216">
        <v>118</v>
      </c>
      <c r="R136" s="188"/>
      <c r="S136" s="191"/>
      <c r="T136" s="190"/>
    </row>
    <row r="137" spans="1:20" ht="13.75" thickBot="1" x14ac:dyDescent="0.85">
      <c r="A137" s="79">
        <f t="shared" si="18"/>
        <v>119</v>
      </c>
      <c r="B137" s="174">
        <f t="shared" si="19"/>
        <v>0</v>
      </c>
      <c r="C137" s="175" t="str">
        <f t="shared" si="20"/>
        <v/>
      </c>
      <c r="D137" s="176" t="str">
        <f t="shared" si="21"/>
        <v/>
      </c>
      <c r="E137" s="167"/>
      <c r="F137" s="177" t="str">
        <f t="shared" si="15"/>
        <v/>
      </c>
      <c r="G137" s="169" t="str">
        <f t="shared" si="16"/>
        <v/>
      </c>
      <c r="H137" s="177" t="str">
        <f t="shared" si="11"/>
        <v/>
      </c>
      <c r="I137" s="177" t="str">
        <f t="shared" si="12"/>
        <v/>
      </c>
      <c r="J137" s="178" t="str">
        <f t="shared" si="13"/>
        <v/>
      </c>
      <c r="K137" s="171" t="str">
        <f t="shared" si="14"/>
        <v/>
      </c>
      <c r="L137" s="179" t="e">
        <f t="shared" si="17"/>
        <v>#VALUE!</v>
      </c>
      <c r="M137" s="180"/>
      <c r="N137" s="216">
        <v>119</v>
      </c>
      <c r="R137" s="188"/>
      <c r="S137" s="191"/>
      <c r="T137" s="190"/>
    </row>
    <row r="138" spans="1:20" ht="13.75" thickBot="1" x14ac:dyDescent="0.85">
      <c r="A138" s="79">
        <f t="shared" si="18"/>
        <v>120</v>
      </c>
      <c r="B138" s="174">
        <f t="shared" si="19"/>
        <v>0</v>
      </c>
      <c r="C138" s="175" t="str">
        <f t="shared" si="20"/>
        <v/>
      </c>
      <c r="D138" s="176" t="str">
        <f t="shared" si="21"/>
        <v/>
      </c>
      <c r="E138" s="181">
        <f>SUM(D129:D138)</f>
        <v>0</v>
      </c>
      <c r="F138" s="177" t="str">
        <f t="shared" si="15"/>
        <v/>
      </c>
      <c r="G138" s="169" t="str">
        <f t="shared" si="16"/>
        <v/>
      </c>
      <c r="H138" s="177" t="str">
        <f t="shared" si="11"/>
        <v/>
      </c>
      <c r="I138" s="177" t="str">
        <f t="shared" si="12"/>
        <v/>
      </c>
      <c r="J138" s="178" t="str">
        <f t="shared" si="13"/>
        <v/>
      </c>
      <c r="K138" s="171" t="str">
        <f t="shared" si="14"/>
        <v/>
      </c>
      <c r="L138" s="179" t="e">
        <f t="shared" si="17"/>
        <v>#VALUE!</v>
      </c>
      <c r="M138" s="180"/>
      <c r="N138" s="216">
        <v>120</v>
      </c>
      <c r="R138" s="188"/>
      <c r="S138" s="191"/>
      <c r="T138" s="190"/>
    </row>
    <row r="139" spans="1:20" ht="13.75" thickBot="1" x14ac:dyDescent="0.85">
      <c r="A139" s="79">
        <f t="shared" si="18"/>
        <v>121</v>
      </c>
      <c r="B139" s="174">
        <f t="shared" si="19"/>
        <v>0</v>
      </c>
      <c r="C139" s="175" t="str">
        <f t="shared" si="20"/>
        <v/>
      </c>
      <c r="D139" s="176" t="str">
        <f t="shared" si="21"/>
        <v/>
      </c>
      <c r="E139" s="167"/>
      <c r="F139" s="177" t="str">
        <f t="shared" si="15"/>
        <v/>
      </c>
      <c r="G139" s="169" t="str">
        <f t="shared" si="16"/>
        <v/>
      </c>
      <c r="H139" s="177" t="str">
        <f t="shared" si="11"/>
        <v/>
      </c>
      <c r="I139" s="177" t="str">
        <f t="shared" si="12"/>
        <v/>
      </c>
      <c r="J139" s="178" t="str">
        <f t="shared" si="13"/>
        <v/>
      </c>
      <c r="K139" s="171" t="str">
        <f t="shared" si="14"/>
        <v/>
      </c>
      <c r="L139" s="179" t="e">
        <f t="shared" si="17"/>
        <v>#VALUE!</v>
      </c>
      <c r="M139" s="180"/>
      <c r="N139" s="216">
        <v>121</v>
      </c>
      <c r="R139" s="188"/>
      <c r="S139" s="191"/>
      <c r="T139" s="190"/>
    </row>
    <row r="140" spans="1:20" ht="13.75" thickBot="1" x14ac:dyDescent="0.85">
      <c r="A140" s="79">
        <f t="shared" si="18"/>
        <v>122</v>
      </c>
      <c r="B140" s="174">
        <f t="shared" si="19"/>
        <v>0</v>
      </c>
      <c r="C140" s="175" t="str">
        <f t="shared" si="20"/>
        <v/>
      </c>
      <c r="D140" s="176" t="str">
        <f t="shared" si="21"/>
        <v/>
      </c>
      <c r="E140" s="167"/>
      <c r="F140" s="177" t="str">
        <f t="shared" si="15"/>
        <v/>
      </c>
      <c r="G140" s="169" t="str">
        <f t="shared" si="16"/>
        <v/>
      </c>
      <c r="H140" s="177" t="str">
        <f t="shared" si="11"/>
        <v/>
      </c>
      <c r="I140" s="177" t="str">
        <f t="shared" si="12"/>
        <v/>
      </c>
      <c r="J140" s="178" t="str">
        <f t="shared" si="13"/>
        <v/>
      </c>
      <c r="K140" s="171" t="str">
        <f t="shared" si="14"/>
        <v/>
      </c>
      <c r="L140" s="179" t="e">
        <f t="shared" si="17"/>
        <v>#VALUE!</v>
      </c>
      <c r="M140" s="180"/>
      <c r="N140" s="216">
        <v>122</v>
      </c>
      <c r="R140" s="188"/>
      <c r="S140" s="191"/>
      <c r="T140" s="190"/>
    </row>
    <row r="141" spans="1:20" ht="13.75" thickBot="1" x14ac:dyDescent="0.85">
      <c r="A141" s="79">
        <f t="shared" si="18"/>
        <v>123</v>
      </c>
      <c r="B141" s="174">
        <f t="shared" si="19"/>
        <v>0</v>
      </c>
      <c r="C141" s="175" t="str">
        <f t="shared" si="20"/>
        <v/>
      </c>
      <c r="D141" s="176" t="str">
        <f t="shared" si="21"/>
        <v/>
      </c>
      <c r="E141" s="167"/>
      <c r="F141" s="177" t="str">
        <f t="shared" si="15"/>
        <v/>
      </c>
      <c r="G141" s="169" t="str">
        <f t="shared" si="16"/>
        <v/>
      </c>
      <c r="H141" s="177" t="str">
        <f t="shared" si="11"/>
        <v/>
      </c>
      <c r="I141" s="177" t="str">
        <f t="shared" si="12"/>
        <v/>
      </c>
      <c r="J141" s="178" t="str">
        <f t="shared" si="13"/>
        <v/>
      </c>
      <c r="K141" s="171" t="str">
        <f t="shared" si="14"/>
        <v/>
      </c>
      <c r="L141" s="179" t="e">
        <f t="shared" si="17"/>
        <v>#VALUE!</v>
      </c>
      <c r="M141" s="180"/>
      <c r="N141" s="216">
        <v>123</v>
      </c>
      <c r="R141" s="188"/>
      <c r="S141" s="191"/>
      <c r="T141" s="190"/>
    </row>
    <row r="142" spans="1:20" ht="13.75" thickBot="1" x14ac:dyDescent="0.85">
      <c r="A142" s="79">
        <f t="shared" si="18"/>
        <v>124</v>
      </c>
      <c r="B142" s="174">
        <f t="shared" si="19"/>
        <v>0</v>
      </c>
      <c r="C142" s="175" t="str">
        <f t="shared" si="20"/>
        <v/>
      </c>
      <c r="D142" s="176" t="str">
        <f t="shared" si="21"/>
        <v/>
      </c>
      <c r="E142" s="167"/>
      <c r="F142" s="177" t="str">
        <f t="shared" si="15"/>
        <v/>
      </c>
      <c r="G142" s="169" t="str">
        <f t="shared" si="16"/>
        <v/>
      </c>
      <c r="H142" s="177" t="str">
        <f t="shared" si="11"/>
        <v/>
      </c>
      <c r="I142" s="177" t="str">
        <f t="shared" si="12"/>
        <v/>
      </c>
      <c r="J142" s="178" t="str">
        <f t="shared" si="13"/>
        <v/>
      </c>
      <c r="K142" s="171" t="str">
        <f t="shared" si="14"/>
        <v/>
      </c>
      <c r="L142" s="179" t="e">
        <f t="shared" si="17"/>
        <v>#VALUE!</v>
      </c>
      <c r="M142" s="180"/>
      <c r="N142" s="216">
        <v>124</v>
      </c>
      <c r="R142" s="188"/>
      <c r="S142" s="191"/>
      <c r="T142" s="190"/>
    </row>
    <row r="143" spans="1:20" ht="13.75" thickBot="1" x14ac:dyDescent="0.85">
      <c r="A143" s="79">
        <f t="shared" si="18"/>
        <v>125</v>
      </c>
      <c r="B143" s="174">
        <f t="shared" si="19"/>
        <v>0</v>
      </c>
      <c r="C143" s="175" t="str">
        <f t="shared" si="20"/>
        <v/>
      </c>
      <c r="D143" s="176" t="str">
        <f t="shared" si="21"/>
        <v/>
      </c>
      <c r="E143" s="167"/>
      <c r="F143" s="177" t="str">
        <f t="shared" si="15"/>
        <v/>
      </c>
      <c r="G143" s="169" t="str">
        <f t="shared" si="16"/>
        <v/>
      </c>
      <c r="H143" s="177" t="str">
        <f t="shared" si="11"/>
        <v/>
      </c>
      <c r="I143" s="177" t="str">
        <f t="shared" si="12"/>
        <v/>
      </c>
      <c r="J143" s="178" t="str">
        <f t="shared" si="13"/>
        <v/>
      </c>
      <c r="K143" s="171" t="str">
        <f t="shared" si="14"/>
        <v/>
      </c>
      <c r="L143" s="179" t="e">
        <f t="shared" si="17"/>
        <v>#VALUE!</v>
      </c>
      <c r="M143" s="180"/>
      <c r="N143" s="216">
        <v>125</v>
      </c>
      <c r="R143" s="188"/>
      <c r="S143" s="191"/>
      <c r="T143" s="190"/>
    </row>
    <row r="144" spans="1:20" ht="13.75" thickBot="1" x14ac:dyDescent="0.85">
      <c r="A144" s="79">
        <f t="shared" si="18"/>
        <v>126</v>
      </c>
      <c r="B144" s="174">
        <f t="shared" si="19"/>
        <v>0</v>
      </c>
      <c r="C144" s="175" t="str">
        <f t="shared" si="20"/>
        <v/>
      </c>
      <c r="D144" s="176" t="str">
        <f t="shared" si="21"/>
        <v/>
      </c>
      <c r="E144" s="167"/>
      <c r="F144" s="177" t="str">
        <f t="shared" si="15"/>
        <v/>
      </c>
      <c r="G144" s="169" t="str">
        <f t="shared" si="16"/>
        <v/>
      </c>
      <c r="H144" s="177" t="str">
        <f t="shared" si="11"/>
        <v/>
      </c>
      <c r="I144" s="177" t="str">
        <f t="shared" si="12"/>
        <v/>
      </c>
      <c r="J144" s="178" t="str">
        <f t="shared" si="13"/>
        <v/>
      </c>
      <c r="K144" s="171" t="str">
        <f t="shared" si="14"/>
        <v/>
      </c>
      <c r="L144" s="179" t="e">
        <f t="shared" si="17"/>
        <v>#VALUE!</v>
      </c>
      <c r="M144" s="180"/>
      <c r="N144" s="216">
        <v>126</v>
      </c>
      <c r="R144" s="188"/>
      <c r="S144" s="191"/>
      <c r="T144" s="190"/>
    </row>
    <row r="145" spans="1:20" ht="13.75" thickBot="1" x14ac:dyDescent="0.85">
      <c r="A145" s="79">
        <f t="shared" si="18"/>
        <v>127</v>
      </c>
      <c r="B145" s="174">
        <f t="shared" si="19"/>
        <v>0</v>
      </c>
      <c r="C145" s="175" t="str">
        <f t="shared" si="20"/>
        <v/>
      </c>
      <c r="D145" s="176" t="str">
        <f t="shared" si="21"/>
        <v/>
      </c>
      <c r="E145" s="167"/>
      <c r="F145" s="177" t="str">
        <f t="shared" si="15"/>
        <v/>
      </c>
      <c r="G145" s="169" t="str">
        <f t="shared" si="16"/>
        <v/>
      </c>
      <c r="H145" s="177" t="str">
        <f t="shared" si="11"/>
        <v/>
      </c>
      <c r="I145" s="177" t="str">
        <f t="shared" si="12"/>
        <v/>
      </c>
      <c r="J145" s="178" t="str">
        <f t="shared" si="13"/>
        <v/>
      </c>
      <c r="K145" s="171" t="str">
        <f t="shared" si="14"/>
        <v/>
      </c>
      <c r="L145" s="179" t="e">
        <f t="shared" si="17"/>
        <v>#VALUE!</v>
      </c>
      <c r="M145" s="180"/>
      <c r="N145" s="216">
        <v>127</v>
      </c>
      <c r="R145" s="188"/>
      <c r="S145" s="191"/>
      <c r="T145" s="190"/>
    </row>
    <row r="146" spans="1:20" ht="13.75" thickBot="1" x14ac:dyDescent="0.85">
      <c r="A146" s="79">
        <f t="shared" si="18"/>
        <v>128</v>
      </c>
      <c r="B146" s="174">
        <f t="shared" si="19"/>
        <v>0</v>
      </c>
      <c r="C146" s="175" t="str">
        <f t="shared" si="20"/>
        <v/>
      </c>
      <c r="D146" s="176" t="str">
        <f t="shared" si="21"/>
        <v/>
      </c>
      <c r="E146" s="167"/>
      <c r="F146" s="177" t="str">
        <f t="shared" si="15"/>
        <v/>
      </c>
      <c r="G146" s="169" t="str">
        <f t="shared" si="16"/>
        <v/>
      </c>
      <c r="H146" s="177" t="str">
        <f t="shared" si="11"/>
        <v/>
      </c>
      <c r="I146" s="177" t="str">
        <f t="shared" si="12"/>
        <v/>
      </c>
      <c r="J146" s="178" t="str">
        <f t="shared" si="13"/>
        <v/>
      </c>
      <c r="K146" s="171" t="str">
        <f t="shared" si="14"/>
        <v/>
      </c>
      <c r="L146" s="179" t="e">
        <f t="shared" si="17"/>
        <v>#VALUE!</v>
      </c>
      <c r="M146" s="180"/>
      <c r="N146" s="216">
        <v>128</v>
      </c>
      <c r="R146" s="188"/>
      <c r="S146" s="191"/>
      <c r="T146" s="190"/>
    </row>
    <row r="147" spans="1:20" ht="13.75" thickBot="1" x14ac:dyDescent="0.85">
      <c r="A147" s="79">
        <f t="shared" si="18"/>
        <v>129</v>
      </c>
      <c r="B147" s="174">
        <f t="shared" si="19"/>
        <v>0</v>
      </c>
      <c r="C147" s="175" t="str">
        <f t="shared" si="20"/>
        <v/>
      </c>
      <c r="D147" s="176" t="str">
        <f t="shared" si="21"/>
        <v/>
      </c>
      <c r="E147" s="167"/>
      <c r="F147" s="177" t="str">
        <f t="shared" si="15"/>
        <v/>
      </c>
      <c r="G147" s="169" t="str">
        <f t="shared" si="16"/>
        <v/>
      </c>
      <c r="H147" s="177" t="str">
        <f t="shared" ref="H147:H210" si="22">IF(M147&gt;0,($K$13*F147),"")</f>
        <v/>
      </c>
      <c r="I147" s="177" t="str">
        <f t="shared" ref="I147:I210" si="23">IF(M147&gt;0,($K$15*F147),"")</f>
        <v/>
      </c>
      <c r="J147" s="178" t="str">
        <f t="shared" ref="J147:J210" si="24">IF(M147&gt;0,((F147*$K$9)*$O$12),"")</f>
        <v/>
      </c>
      <c r="K147" s="171" t="str">
        <f t="shared" ref="K147:K210" si="25">IF(G147&gt;$I$12,((G147-$I$12)*$K$17),"")</f>
        <v/>
      </c>
      <c r="L147" s="179" t="e">
        <f t="shared" si="17"/>
        <v>#VALUE!</v>
      </c>
      <c r="M147" s="180"/>
      <c r="N147" s="216">
        <v>129</v>
      </c>
      <c r="R147" s="188"/>
      <c r="S147" s="191"/>
      <c r="T147" s="190"/>
    </row>
    <row r="148" spans="1:20" ht="13.75" thickBot="1" x14ac:dyDescent="0.85">
      <c r="A148" s="79">
        <f t="shared" si="18"/>
        <v>130</v>
      </c>
      <c r="B148" s="174">
        <f t="shared" si="19"/>
        <v>0</v>
      </c>
      <c r="C148" s="175" t="str">
        <f t="shared" si="20"/>
        <v/>
      </c>
      <c r="D148" s="176" t="str">
        <f t="shared" si="21"/>
        <v/>
      </c>
      <c r="E148" s="181">
        <f>SUM(D139:D148)</f>
        <v>0</v>
      </c>
      <c r="F148" s="177" t="str">
        <f t="shared" ref="F148:F211" si="26">IF(M148&gt;0,(F147+D148),"")</f>
        <v/>
      </c>
      <c r="G148" s="169" t="str">
        <f t="shared" ref="G148:G211" si="27">IF(M148&gt;0,(F148+$E$17+$I$13),"")</f>
        <v/>
      </c>
      <c r="H148" s="177" t="str">
        <f t="shared" si="22"/>
        <v/>
      </c>
      <c r="I148" s="177" t="str">
        <f t="shared" si="23"/>
        <v/>
      </c>
      <c r="J148" s="178" t="str">
        <f t="shared" si="24"/>
        <v/>
      </c>
      <c r="K148" s="171" t="str">
        <f t="shared" si="25"/>
        <v/>
      </c>
      <c r="L148" s="179" t="e">
        <f t="shared" ref="L148:L211" si="28">0.052*K$12*G148</f>
        <v>#VALUE!</v>
      </c>
      <c r="M148" s="180"/>
      <c r="N148" s="216">
        <v>130</v>
      </c>
      <c r="R148" s="188"/>
      <c r="S148" s="191"/>
      <c r="T148" s="190"/>
    </row>
    <row r="149" spans="1:20" ht="13.75" thickBot="1" x14ac:dyDescent="0.85">
      <c r="A149" s="79">
        <f t="shared" ref="A149:A212" si="29">A148+1</f>
        <v>131</v>
      </c>
      <c r="B149" s="174">
        <f t="shared" ref="B149:B212" si="30">IF(M149&lt;=1,(0),IF(M149&lt;3600,(1),IF(M149&gt;=3601,(2),"")))+B148</f>
        <v>0</v>
      </c>
      <c r="C149" s="175" t="str">
        <f t="shared" ref="C149:C212" si="31">IF(M149&gt;0,($I$14-B149),"")</f>
        <v/>
      </c>
      <c r="D149" s="176" t="str">
        <f t="shared" ref="D149:D212" si="32">IF(M149&gt;0,(M149/100),"")</f>
        <v/>
      </c>
      <c r="E149" s="167"/>
      <c r="F149" s="177" t="str">
        <f t="shared" si="26"/>
        <v/>
      </c>
      <c r="G149" s="169" t="str">
        <f t="shared" si="27"/>
        <v/>
      </c>
      <c r="H149" s="177" t="str">
        <f t="shared" si="22"/>
        <v/>
      </c>
      <c r="I149" s="177" t="str">
        <f t="shared" si="23"/>
        <v/>
      </c>
      <c r="J149" s="178" t="str">
        <f t="shared" si="24"/>
        <v/>
      </c>
      <c r="K149" s="171" t="str">
        <f t="shared" si="25"/>
        <v/>
      </c>
      <c r="L149" s="179" t="e">
        <f t="shared" si="28"/>
        <v>#VALUE!</v>
      </c>
      <c r="M149" s="180"/>
      <c r="N149" s="216">
        <v>131</v>
      </c>
      <c r="R149" s="188"/>
      <c r="S149" s="191"/>
      <c r="T149" s="190"/>
    </row>
    <row r="150" spans="1:20" ht="13.75" thickBot="1" x14ac:dyDescent="0.85">
      <c r="A150" s="79">
        <f t="shared" si="29"/>
        <v>132</v>
      </c>
      <c r="B150" s="174">
        <f t="shared" si="30"/>
        <v>0</v>
      </c>
      <c r="C150" s="175" t="str">
        <f t="shared" si="31"/>
        <v/>
      </c>
      <c r="D150" s="176" t="str">
        <f t="shared" si="32"/>
        <v/>
      </c>
      <c r="E150" s="167"/>
      <c r="F150" s="177" t="str">
        <f t="shared" si="26"/>
        <v/>
      </c>
      <c r="G150" s="169" t="str">
        <f t="shared" si="27"/>
        <v/>
      </c>
      <c r="H150" s="177" t="str">
        <f t="shared" si="22"/>
        <v/>
      </c>
      <c r="I150" s="177" t="str">
        <f t="shared" si="23"/>
        <v/>
      </c>
      <c r="J150" s="178" t="str">
        <f t="shared" si="24"/>
        <v/>
      </c>
      <c r="K150" s="171" t="str">
        <f t="shared" si="25"/>
        <v/>
      </c>
      <c r="L150" s="179" t="e">
        <f t="shared" si="28"/>
        <v>#VALUE!</v>
      </c>
      <c r="M150" s="180"/>
      <c r="N150" s="216">
        <v>132</v>
      </c>
      <c r="R150" s="188"/>
      <c r="S150" s="191"/>
      <c r="T150" s="190"/>
    </row>
    <row r="151" spans="1:20" ht="13.75" thickBot="1" x14ac:dyDescent="0.85">
      <c r="A151" s="79">
        <f t="shared" si="29"/>
        <v>133</v>
      </c>
      <c r="B151" s="174">
        <f t="shared" si="30"/>
        <v>0</v>
      </c>
      <c r="C151" s="175" t="str">
        <f t="shared" si="31"/>
        <v/>
      </c>
      <c r="D151" s="176" t="str">
        <f t="shared" si="32"/>
        <v/>
      </c>
      <c r="E151" s="167"/>
      <c r="F151" s="177" t="str">
        <f t="shared" si="26"/>
        <v/>
      </c>
      <c r="G151" s="169" t="str">
        <f t="shared" si="27"/>
        <v/>
      </c>
      <c r="H151" s="177" t="str">
        <f t="shared" si="22"/>
        <v/>
      </c>
      <c r="I151" s="177" t="str">
        <f t="shared" si="23"/>
        <v/>
      </c>
      <c r="J151" s="178" t="str">
        <f t="shared" si="24"/>
        <v/>
      </c>
      <c r="K151" s="171" t="str">
        <f t="shared" si="25"/>
        <v/>
      </c>
      <c r="L151" s="179" t="e">
        <f t="shared" si="28"/>
        <v>#VALUE!</v>
      </c>
      <c r="M151" s="180"/>
      <c r="N151" s="216">
        <v>133</v>
      </c>
      <c r="R151" s="188"/>
      <c r="S151" s="191"/>
      <c r="T151" s="190"/>
    </row>
    <row r="152" spans="1:20" ht="13.75" thickBot="1" x14ac:dyDescent="0.85">
      <c r="A152" s="79">
        <f t="shared" si="29"/>
        <v>134</v>
      </c>
      <c r="B152" s="174">
        <f t="shared" si="30"/>
        <v>0</v>
      </c>
      <c r="C152" s="175" t="str">
        <f t="shared" si="31"/>
        <v/>
      </c>
      <c r="D152" s="176" t="str">
        <f t="shared" si="32"/>
        <v/>
      </c>
      <c r="E152" s="167"/>
      <c r="F152" s="177" t="str">
        <f t="shared" si="26"/>
        <v/>
      </c>
      <c r="G152" s="169" t="str">
        <f t="shared" si="27"/>
        <v/>
      </c>
      <c r="H152" s="177" t="str">
        <f t="shared" si="22"/>
        <v/>
      </c>
      <c r="I152" s="177" t="str">
        <f t="shared" si="23"/>
        <v/>
      </c>
      <c r="J152" s="178" t="str">
        <f t="shared" si="24"/>
        <v/>
      </c>
      <c r="K152" s="171" t="str">
        <f t="shared" si="25"/>
        <v/>
      </c>
      <c r="L152" s="179" t="e">
        <f t="shared" si="28"/>
        <v>#VALUE!</v>
      </c>
      <c r="M152" s="180"/>
      <c r="N152" s="216">
        <v>134</v>
      </c>
      <c r="R152" s="188"/>
      <c r="S152" s="191"/>
      <c r="T152" s="190"/>
    </row>
    <row r="153" spans="1:20" ht="13.75" thickBot="1" x14ac:dyDescent="0.85">
      <c r="A153" s="79">
        <f t="shared" si="29"/>
        <v>135</v>
      </c>
      <c r="B153" s="174">
        <f t="shared" si="30"/>
        <v>0</v>
      </c>
      <c r="C153" s="175" t="str">
        <f t="shared" si="31"/>
        <v/>
      </c>
      <c r="D153" s="176" t="str">
        <f t="shared" si="32"/>
        <v/>
      </c>
      <c r="E153" s="167"/>
      <c r="F153" s="177" t="str">
        <f t="shared" si="26"/>
        <v/>
      </c>
      <c r="G153" s="169" t="str">
        <f t="shared" si="27"/>
        <v/>
      </c>
      <c r="H153" s="177" t="str">
        <f t="shared" si="22"/>
        <v/>
      </c>
      <c r="I153" s="177" t="str">
        <f t="shared" si="23"/>
        <v/>
      </c>
      <c r="J153" s="178" t="str">
        <f t="shared" si="24"/>
        <v/>
      </c>
      <c r="K153" s="171" t="str">
        <f t="shared" si="25"/>
        <v/>
      </c>
      <c r="L153" s="179" t="e">
        <f t="shared" si="28"/>
        <v>#VALUE!</v>
      </c>
      <c r="M153" s="180"/>
      <c r="N153" s="216">
        <v>135</v>
      </c>
      <c r="R153" s="188"/>
      <c r="S153" s="191"/>
      <c r="T153" s="190"/>
    </row>
    <row r="154" spans="1:20" ht="13.75" thickBot="1" x14ac:dyDescent="0.85">
      <c r="A154" s="79">
        <f t="shared" si="29"/>
        <v>136</v>
      </c>
      <c r="B154" s="174">
        <f t="shared" si="30"/>
        <v>0</v>
      </c>
      <c r="C154" s="175" t="str">
        <f t="shared" si="31"/>
        <v/>
      </c>
      <c r="D154" s="176" t="str">
        <f t="shared" si="32"/>
        <v/>
      </c>
      <c r="E154" s="167"/>
      <c r="F154" s="177" t="str">
        <f t="shared" si="26"/>
        <v/>
      </c>
      <c r="G154" s="169" t="str">
        <f t="shared" si="27"/>
        <v/>
      </c>
      <c r="H154" s="177" t="str">
        <f t="shared" si="22"/>
        <v/>
      </c>
      <c r="I154" s="177" t="str">
        <f t="shared" si="23"/>
        <v/>
      </c>
      <c r="J154" s="178" t="str">
        <f t="shared" si="24"/>
        <v/>
      </c>
      <c r="K154" s="171" t="str">
        <f t="shared" si="25"/>
        <v/>
      </c>
      <c r="L154" s="179" t="e">
        <f t="shared" si="28"/>
        <v>#VALUE!</v>
      </c>
      <c r="M154" s="180"/>
      <c r="N154" s="216">
        <v>136</v>
      </c>
      <c r="R154" s="188"/>
      <c r="S154" s="191"/>
      <c r="T154" s="190"/>
    </row>
    <row r="155" spans="1:20" ht="13.75" thickBot="1" x14ac:dyDescent="0.85">
      <c r="A155" s="79">
        <f t="shared" si="29"/>
        <v>137</v>
      </c>
      <c r="B155" s="174">
        <f t="shared" si="30"/>
        <v>0</v>
      </c>
      <c r="C155" s="175" t="str">
        <f t="shared" si="31"/>
        <v/>
      </c>
      <c r="D155" s="176" t="str">
        <f t="shared" si="32"/>
        <v/>
      </c>
      <c r="E155" s="167"/>
      <c r="F155" s="177" t="str">
        <f t="shared" si="26"/>
        <v/>
      </c>
      <c r="G155" s="169" t="str">
        <f t="shared" si="27"/>
        <v/>
      </c>
      <c r="H155" s="177" t="str">
        <f t="shared" si="22"/>
        <v/>
      </c>
      <c r="I155" s="177" t="str">
        <f t="shared" si="23"/>
        <v/>
      </c>
      <c r="J155" s="178" t="str">
        <f t="shared" si="24"/>
        <v/>
      </c>
      <c r="K155" s="171" t="str">
        <f t="shared" si="25"/>
        <v/>
      </c>
      <c r="L155" s="179" t="e">
        <f t="shared" si="28"/>
        <v>#VALUE!</v>
      </c>
      <c r="M155" s="180"/>
      <c r="N155" s="216">
        <v>137</v>
      </c>
      <c r="R155" s="188"/>
      <c r="S155" s="191"/>
      <c r="T155" s="190"/>
    </row>
    <row r="156" spans="1:20" ht="13.75" thickBot="1" x14ac:dyDescent="0.85">
      <c r="A156" s="79">
        <f t="shared" si="29"/>
        <v>138</v>
      </c>
      <c r="B156" s="174">
        <f t="shared" si="30"/>
        <v>0</v>
      </c>
      <c r="C156" s="175" t="str">
        <f t="shared" si="31"/>
        <v/>
      </c>
      <c r="D156" s="176" t="str">
        <f t="shared" si="32"/>
        <v/>
      </c>
      <c r="E156" s="167"/>
      <c r="F156" s="177" t="str">
        <f t="shared" si="26"/>
        <v/>
      </c>
      <c r="G156" s="169" t="str">
        <f t="shared" si="27"/>
        <v/>
      </c>
      <c r="H156" s="177" t="str">
        <f t="shared" si="22"/>
        <v/>
      </c>
      <c r="I156" s="177" t="str">
        <f t="shared" si="23"/>
        <v/>
      </c>
      <c r="J156" s="178" t="str">
        <f t="shared" si="24"/>
        <v/>
      </c>
      <c r="K156" s="171" t="str">
        <f t="shared" si="25"/>
        <v/>
      </c>
      <c r="L156" s="179" t="e">
        <f t="shared" si="28"/>
        <v>#VALUE!</v>
      </c>
      <c r="M156" s="180"/>
      <c r="N156" s="216">
        <v>138</v>
      </c>
      <c r="R156" s="188"/>
      <c r="S156" s="191"/>
      <c r="T156" s="190"/>
    </row>
    <row r="157" spans="1:20" ht="13.75" thickBot="1" x14ac:dyDescent="0.85">
      <c r="A157" s="79">
        <f t="shared" si="29"/>
        <v>139</v>
      </c>
      <c r="B157" s="174">
        <f t="shared" si="30"/>
        <v>0</v>
      </c>
      <c r="C157" s="175" t="str">
        <f t="shared" si="31"/>
        <v/>
      </c>
      <c r="D157" s="176" t="str">
        <f t="shared" si="32"/>
        <v/>
      </c>
      <c r="E157" s="167"/>
      <c r="F157" s="177" t="str">
        <f t="shared" si="26"/>
        <v/>
      </c>
      <c r="G157" s="169" t="str">
        <f t="shared" si="27"/>
        <v/>
      </c>
      <c r="H157" s="177" t="str">
        <f t="shared" si="22"/>
        <v/>
      </c>
      <c r="I157" s="177" t="str">
        <f t="shared" si="23"/>
        <v/>
      </c>
      <c r="J157" s="178" t="str">
        <f t="shared" si="24"/>
        <v/>
      </c>
      <c r="K157" s="171" t="str">
        <f t="shared" si="25"/>
        <v/>
      </c>
      <c r="L157" s="179" t="e">
        <f t="shared" si="28"/>
        <v>#VALUE!</v>
      </c>
      <c r="M157" s="180"/>
      <c r="N157" s="216">
        <v>139</v>
      </c>
      <c r="R157" s="188"/>
      <c r="S157" s="191"/>
      <c r="T157" s="190"/>
    </row>
    <row r="158" spans="1:20" ht="13.75" thickBot="1" x14ac:dyDescent="0.85">
      <c r="A158" s="79">
        <f t="shared" si="29"/>
        <v>140</v>
      </c>
      <c r="B158" s="174">
        <f t="shared" si="30"/>
        <v>0</v>
      </c>
      <c r="C158" s="175" t="str">
        <f t="shared" si="31"/>
        <v/>
      </c>
      <c r="D158" s="176" t="str">
        <f t="shared" si="32"/>
        <v/>
      </c>
      <c r="E158" s="181">
        <f>SUM(D149:D158)</f>
        <v>0</v>
      </c>
      <c r="F158" s="177" t="str">
        <f t="shared" si="26"/>
        <v/>
      </c>
      <c r="G158" s="169" t="str">
        <f t="shared" si="27"/>
        <v/>
      </c>
      <c r="H158" s="177" t="str">
        <f t="shared" si="22"/>
        <v/>
      </c>
      <c r="I158" s="177" t="str">
        <f t="shared" si="23"/>
        <v/>
      </c>
      <c r="J158" s="178" t="str">
        <f t="shared" si="24"/>
        <v/>
      </c>
      <c r="K158" s="171" t="str">
        <f t="shared" si="25"/>
        <v/>
      </c>
      <c r="L158" s="179" t="e">
        <f t="shared" si="28"/>
        <v>#VALUE!</v>
      </c>
      <c r="M158" s="180"/>
      <c r="N158" s="216">
        <v>140</v>
      </c>
      <c r="R158" s="188"/>
      <c r="S158" s="191"/>
      <c r="T158" s="190"/>
    </row>
    <row r="159" spans="1:20" ht="13.75" thickBot="1" x14ac:dyDescent="0.85">
      <c r="A159" s="79">
        <f t="shared" si="29"/>
        <v>141</v>
      </c>
      <c r="B159" s="174">
        <f t="shared" si="30"/>
        <v>0</v>
      </c>
      <c r="C159" s="175" t="str">
        <f t="shared" si="31"/>
        <v/>
      </c>
      <c r="D159" s="176" t="str">
        <f t="shared" si="32"/>
        <v/>
      </c>
      <c r="E159" s="167"/>
      <c r="F159" s="177" t="str">
        <f t="shared" si="26"/>
        <v/>
      </c>
      <c r="G159" s="169" t="str">
        <f t="shared" si="27"/>
        <v/>
      </c>
      <c r="H159" s="177" t="str">
        <f t="shared" si="22"/>
        <v/>
      </c>
      <c r="I159" s="177" t="str">
        <f t="shared" si="23"/>
        <v/>
      </c>
      <c r="J159" s="178" t="str">
        <f t="shared" si="24"/>
        <v/>
      </c>
      <c r="K159" s="171" t="str">
        <f t="shared" si="25"/>
        <v/>
      </c>
      <c r="L159" s="179" t="e">
        <f t="shared" si="28"/>
        <v>#VALUE!</v>
      </c>
      <c r="M159" s="180"/>
      <c r="N159" s="216">
        <v>141</v>
      </c>
      <c r="R159" s="188"/>
      <c r="S159" s="191"/>
      <c r="T159" s="190"/>
    </row>
    <row r="160" spans="1:20" ht="13.75" thickBot="1" x14ac:dyDescent="0.85">
      <c r="A160" s="79">
        <f t="shared" si="29"/>
        <v>142</v>
      </c>
      <c r="B160" s="174">
        <f t="shared" si="30"/>
        <v>0</v>
      </c>
      <c r="C160" s="175" t="str">
        <f t="shared" si="31"/>
        <v/>
      </c>
      <c r="D160" s="176" t="str">
        <f t="shared" si="32"/>
        <v/>
      </c>
      <c r="E160" s="167"/>
      <c r="F160" s="177" t="str">
        <f t="shared" si="26"/>
        <v/>
      </c>
      <c r="G160" s="169" t="str">
        <f t="shared" si="27"/>
        <v/>
      </c>
      <c r="H160" s="177" t="str">
        <f t="shared" si="22"/>
        <v/>
      </c>
      <c r="I160" s="177" t="str">
        <f t="shared" si="23"/>
        <v/>
      </c>
      <c r="J160" s="178" t="str">
        <f t="shared" si="24"/>
        <v/>
      </c>
      <c r="K160" s="171" t="str">
        <f t="shared" si="25"/>
        <v/>
      </c>
      <c r="L160" s="179" t="e">
        <f t="shared" si="28"/>
        <v>#VALUE!</v>
      </c>
      <c r="M160" s="180"/>
      <c r="N160" s="216">
        <v>142</v>
      </c>
      <c r="R160" s="188"/>
      <c r="S160" s="191"/>
      <c r="T160" s="190"/>
    </row>
    <row r="161" spans="1:20" ht="13.75" thickBot="1" x14ac:dyDescent="0.85">
      <c r="A161" s="79">
        <f t="shared" si="29"/>
        <v>143</v>
      </c>
      <c r="B161" s="174">
        <f t="shared" si="30"/>
        <v>0</v>
      </c>
      <c r="C161" s="175" t="str">
        <f t="shared" si="31"/>
        <v/>
      </c>
      <c r="D161" s="176" t="str">
        <f t="shared" si="32"/>
        <v/>
      </c>
      <c r="E161" s="167"/>
      <c r="F161" s="177" t="str">
        <f t="shared" si="26"/>
        <v/>
      </c>
      <c r="G161" s="169" t="str">
        <f t="shared" si="27"/>
        <v/>
      </c>
      <c r="H161" s="177" t="str">
        <f t="shared" si="22"/>
        <v/>
      </c>
      <c r="I161" s="177" t="str">
        <f t="shared" si="23"/>
        <v/>
      </c>
      <c r="J161" s="178" t="str">
        <f t="shared" si="24"/>
        <v/>
      </c>
      <c r="K161" s="171" t="str">
        <f t="shared" si="25"/>
        <v/>
      </c>
      <c r="L161" s="179" t="e">
        <f t="shared" si="28"/>
        <v>#VALUE!</v>
      </c>
      <c r="M161" s="180"/>
      <c r="N161" s="216">
        <v>143</v>
      </c>
      <c r="R161" s="188"/>
      <c r="S161" s="191"/>
      <c r="T161" s="190"/>
    </row>
    <row r="162" spans="1:20" ht="13.75" thickBot="1" x14ac:dyDescent="0.85">
      <c r="A162" s="79">
        <f t="shared" si="29"/>
        <v>144</v>
      </c>
      <c r="B162" s="174">
        <f t="shared" si="30"/>
        <v>0</v>
      </c>
      <c r="C162" s="175" t="str">
        <f t="shared" si="31"/>
        <v/>
      </c>
      <c r="D162" s="176" t="str">
        <f t="shared" si="32"/>
        <v/>
      </c>
      <c r="E162" s="167"/>
      <c r="F162" s="177" t="str">
        <f t="shared" si="26"/>
        <v/>
      </c>
      <c r="G162" s="169" t="str">
        <f t="shared" si="27"/>
        <v/>
      </c>
      <c r="H162" s="177" t="str">
        <f t="shared" si="22"/>
        <v/>
      </c>
      <c r="I162" s="177" t="str">
        <f t="shared" si="23"/>
        <v/>
      </c>
      <c r="J162" s="178" t="str">
        <f t="shared" si="24"/>
        <v/>
      </c>
      <c r="K162" s="171" t="str">
        <f t="shared" si="25"/>
        <v/>
      </c>
      <c r="L162" s="179" t="e">
        <f t="shared" si="28"/>
        <v>#VALUE!</v>
      </c>
      <c r="M162" s="180"/>
      <c r="N162" s="216">
        <v>144</v>
      </c>
      <c r="R162" s="188"/>
      <c r="S162" s="191"/>
      <c r="T162" s="190"/>
    </row>
    <row r="163" spans="1:20" ht="13.75" thickBot="1" x14ac:dyDescent="0.85">
      <c r="A163" s="79">
        <f t="shared" si="29"/>
        <v>145</v>
      </c>
      <c r="B163" s="174">
        <f t="shared" si="30"/>
        <v>0</v>
      </c>
      <c r="C163" s="175" t="str">
        <f t="shared" si="31"/>
        <v/>
      </c>
      <c r="D163" s="176" t="str">
        <f t="shared" si="32"/>
        <v/>
      </c>
      <c r="E163" s="167"/>
      <c r="F163" s="177" t="str">
        <f t="shared" si="26"/>
        <v/>
      </c>
      <c r="G163" s="169" t="str">
        <f t="shared" si="27"/>
        <v/>
      </c>
      <c r="H163" s="177" t="str">
        <f t="shared" si="22"/>
        <v/>
      </c>
      <c r="I163" s="177" t="str">
        <f t="shared" si="23"/>
        <v/>
      </c>
      <c r="J163" s="178" t="str">
        <f t="shared" si="24"/>
        <v/>
      </c>
      <c r="K163" s="171" t="str">
        <f t="shared" si="25"/>
        <v/>
      </c>
      <c r="L163" s="179" t="e">
        <f t="shared" si="28"/>
        <v>#VALUE!</v>
      </c>
      <c r="M163" s="180"/>
      <c r="N163" s="216">
        <v>145</v>
      </c>
      <c r="R163" s="188"/>
      <c r="S163" s="191"/>
      <c r="T163" s="190"/>
    </row>
    <row r="164" spans="1:20" ht="13.75" thickBot="1" x14ac:dyDescent="0.85">
      <c r="A164" s="79">
        <f t="shared" si="29"/>
        <v>146</v>
      </c>
      <c r="B164" s="174">
        <f t="shared" si="30"/>
        <v>0</v>
      </c>
      <c r="C164" s="175" t="str">
        <f t="shared" si="31"/>
        <v/>
      </c>
      <c r="D164" s="176" t="str">
        <f t="shared" si="32"/>
        <v/>
      </c>
      <c r="E164" s="167"/>
      <c r="F164" s="177" t="str">
        <f t="shared" si="26"/>
        <v/>
      </c>
      <c r="G164" s="169" t="str">
        <f t="shared" si="27"/>
        <v/>
      </c>
      <c r="H164" s="177" t="str">
        <f t="shared" si="22"/>
        <v/>
      </c>
      <c r="I164" s="177" t="str">
        <f t="shared" si="23"/>
        <v/>
      </c>
      <c r="J164" s="178" t="str">
        <f t="shared" si="24"/>
        <v/>
      </c>
      <c r="K164" s="171" t="str">
        <f t="shared" si="25"/>
        <v/>
      </c>
      <c r="L164" s="179" t="e">
        <f t="shared" si="28"/>
        <v>#VALUE!</v>
      </c>
      <c r="M164" s="180"/>
      <c r="N164" s="216">
        <v>146</v>
      </c>
      <c r="R164" s="188"/>
      <c r="S164" s="191"/>
      <c r="T164" s="190"/>
    </row>
    <row r="165" spans="1:20" ht="13.75" thickBot="1" x14ac:dyDescent="0.85">
      <c r="A165" s="79">
        <f t="shared" si="29"/>
        <v>147</v>
      </c>
      <c r="B165" s="174">
        <f t="shared" si="30"/>
        <v>0</v>
      </c>
      <c r="C165" s="175" t="str">
        <f t="shared" si="31"/>
        <v/>
      </c>
      <c r="D165" s="176" t="str">
        <f t="shared" si="32"/>
        <v/>
      </c>
      <c r="E165" s="167"/>
      <c r="F165" s="177" t="str">
        <f t="shared" si="26"/>
        <v/>
      </c>
      <c r="G165" s="169" t="str">
        <f t="shared" si="27"/>
        <v/>
      </c>
      <c r="H165" s="177" t="str">
        <f t="shared" si="22"/>
        <v/>
      </c>
      <c r="I165" s="177" t="str">
        <f t="shared" si="23"/>
        <v/>
      </c>
      <c r="J165" s="178" t="str">
        <f t="shared" si="24"/>
        <v/>
      </c>
      <c r="K165" s="171" t="str">
        <f t="shared" si="25"/>
        <v/>
      </c>
      <c r="L165" s="179" t="e">
        <f t="shared" si="28"/>
        <v>#VALUE!</v>
      </c>
      <c r="M165" s="180"/>
      <c r="N165" s="216">
        <v>147</v>
      </c>
      <c r="R165" s="188"/>
      <c r="S165" s="191"/>
      <c r="T165" s="190"/>
    </row>
    <row r="166" spans="1:20" ht="13.75" thickBot="1" x14ac:dyDescent="0.85">
      <c r="A166" s="79">
        <f t="shared" si="29"/>
        <v>148</v>
      </c>
      <c r="B166" s="174">
        <f t="shared" si="30"/>
        <v>0</v>
      </c>
      <c r="C166" s="175" t="str">
        <f t="shared" si="31"/>
        <v/>
      </c>
      <c r="D166" s="176" t="str">
        <f t="shared" si="32"/>
        <v/>
      </c>
      <c r="E166" s="167"/>
      <c r="F166" s="177" t="str">
        <f t="shared" si="26"/>
        <v/>
      </c>
      <c r="G166" s="169" t="str">
        <f t="shared" si="27"/>
        <v/>
      </c>
      <c r="H166" s="177" t="str">
        <f t="shared" si="22"/>
        <v/>
      </c>
      <c r="I166" s="177" t="str">
        <f t="shared" si="23"/>
        <v/>
      </c>
      <c r="J166" s="178" t="str">
        <f t="shared" si="24"/>
        <v/>
      </c>
      <c r="K166" s="171" t="str">
        <f t="shared" si="25"/>
        <v/>
      </c>
      <c r="L166" s="179" t="e">
        <f t="shared" si="28"/>
        <v>#VALUE!</v>
      </c>
      <c r="M166" s="180"/>
      <c r="N166" s="216">
        <v>148</v>
      </c>
      <c r="R166" s="188"/>
      <c r="S166" s="191"/>
      <c r="T166" s="190"/>
    </row>
    <row r="167" spans="1:20" ht="13.75" thickBot="1" x14ac:dyDescent="0.85">
      <c r="A167" s="79">
        <f t="shared" si="29"/>
        <v>149</v>
      </c>
      <c r="B167" s="174">
        <f t="shared" si="30"/>
        <v>0</v>
      </c>
      <c r="C167" s="175" t="str">
        <f t="shared" si="31"/>
        <v/>
      </c>
      <c r="D167" s="176" t="str">
        <f t="shared" si="32"/>
        <v/>
      </c>
      <c r="E167" s="167"/>
      <c r="F167" s="177" t="str">
        <f t="shared" si="26"/>
        <v/>
      </c>
      <c r="G167" s="169" t="str">
        <f t="shared" si="27"/>
        <v/>
      </c>
      <c r="H167" s="177" t="str">
        <f t="shared" si="22"/>
        <v/>
      </c>
      <c r="I167" s="177" t="str">
        <f t="shared" si="23"/>
        <v/>
      </c>
      <c r="J167" s="178" t="str">
        <f t="shared" si="24"/>
        <v/>
      </c>
      <c r="K167" s="171" t="str">
        <f t="shared" si="25"/>
        <v/>
      </c>
      <c r="L167" s="179" t="e">
        <f t="shared" si="28"/>
        <v>#VALUE!</v>
      </c>
      <c r="M167" s="180"/>
      <c r="N167" s="216">
        <v>149</v>
      </c>
      <c r="R167" s="188"/>
      <c r="S167" s="191"/>
      <c r="T167" s="190"/>
    </row>
    <row r="168" spans="1:20" ht="13.75" thickBot="1" x14ac:dyDescent="0.85">
      <c r="A168" s="79">
        <f t="shared" si="29"/>
        <v>150</v>
      </c>
      <c r="B168" s="174">
        <f t="shared" si="30"/>
        <v>0</v>
      </c>
      <c r="C168" s="175" t="str">
        <f t="shared" si="31"/>
        <v/>
      </c>
      <c r="D168" s="176" t="str">
        <f t="shared" si="32"/>
        <v/>
      </c>
      <c r="E168" s="181">
        <f>SUM(D159:D168)</f>
        <v>0</v>
      </c>
      <c r="F168" s="177" t="str">
        <f t="shared" si="26"/>
        <v/>
      </c>
      <c r="G168" s="169" t="str">
        <f t="shared" si="27"/>
        <v/>
      </c>
      <c r="H168" s="177" t="str">
        <f t="shared" si="22"/>
        <v/>
      </c>
      <c r="I168" s="177" t="str">
        <f t="shared" si="23"/>
        <v/>
      </c>
      <c r="J168" s="178" t="str">
        <f t="shared" si="24"/>
        <v/>
      </c>
      <c r="K168" s="171" t="str">
        <f t="shared" si="25"/>
        <v/>
      </c>
      <c r="L168" s="179" t="e">
        <f t="shared" si="28"/>
        <v>#VALUE!</v>
      </c>
      <c r="M168" s="180"/>
      <c r="N168" s="216">
        <v>150</v>
      </c>
      <c r="R168" s="188"/>
      <c r="S168" s="191"/>
      <c r="T168" s="190"/>
    </row>
    <row r="169" spans="1:20" ht="13.75" thickBot="1" x14ac:dyDescent="0.85">
      <c r="A169" s="79">
        <f t="shared" si="29"/>
        <v>151</v>
      </c>
      <c r="B169" s="174">
        <f t="shared" si="30"/>
        <v>0</v>
      </c>
      <c r="C169" s="175" t="str">
        <f t="shared" si="31"/>
        <v/>
      </c>
      <c r="D169" s="176" t="str">
        <f t="shared" si="32"/>
        <v/>
      </c>
      <c r="E169" s="167"/>
      <c r="F169" s="177" t="str">
        <f t="shared" si="26"/>
        <v/>
      </c>
      <c r="G169" s="169" t="str">
        <f t="shared" si="27"/>
        <v/>
      </c>
      <c r="H169" s="177" t="str">
        <f t="shared" si="22"/>
        <v/>
      </c>
      <c r="I169" s="177" t="str">
        <f t="shared" si="23"/>
        <v/>
      </c>
      <c r="J169" s="178" t="str">
        <f t="shared" si="24"/>
        <v/>
      </c>
      <c r="K169" s="171" t="str">
        <f t="shared" si="25"/>
        <v/>
      </c>
      <c r="L169" s="179" t="e">
        <f t="shared" si="28"/>
        <v>#VALUE!</v>
      </c>
      <c r="M169" s="180"/>
      <c r="N169" s="216">
        <v>151</v>
      </c>
      <c r="R169" s="188"/>
      <c r="S169" s="191"/>
      <c r="T169" s="190"/>
    </row>
    <row r="170" spans="1:20" ht="13.75" thickBot="1" x14ac:dyDescent="0.85">
      <c r="A170" s="79">
        <f t="shared" si="29"/>
        <v>152</v>
      </c>
      <c r="B170" s="174">
        <f t="shared" si="30"/>
        <v>0</v>
      </c>
      <c r="C170" s="175" t="str">
        <f t="shared" si="31"/>
        <v/>
      </c>
      <c r="D170" s="176" t="str">
        <f t="shared" si="32"/>
        <v/>
      </c>
      <c r="E170" s="167"/>
      <c r="F170" s="177" t="str">
        <f t="shared" si="26"/>
        <v/>
      </c>
      <c r="G170" s="169" t="str">
        <f t="shared" si="27"/>
        <v/>
      </c>
      <c r="H170" s="177" t="str">
        <f t="shared" si="22"/>
        <v/>
      </c>
      <c r="I170" s="177" t="str">
        <f t="shared" si="23"/>
        <v/>
      </c>
      <c r="J170" s="178" t="str">
        <f t="shared" si="24"/>
        <v/>
      </c>
      <c r="K170" s="171" t="str">
        <f t="shared" si="25"/>
        <v/>
      </c>
      <c r="L170" s="179" t="e">
        <f t="shared" si="28"/>
        <v>#VALUE!</v>
      </c>
      <c r="M170" s="180"/>
      <c r="N170" s="216">
        <v>152</v>
      </c>
      <c r="R170" s="188"/>
      <c r="S170" s="191"/>
      <c r="T170" s="190"/>
    </row>
    <row r="171" spans="1:20" ht="13.75" thickBot="1" x14ac:dyDescent="0.85">
      <c r="A171" s="79">
        <f t="shared" si="29"/>
        <v>153</v>
      </c>
      <c r="B171" s="174">
        <f t="shared" si="30"/>
        <v>0</v>
      </c>
      <c r="C171" s="175" t="str">
        <f t="shared" si="31"/>
        <v/>
      </c>
      <c r="D171" s="176" t="str">
        <f t="shared" si="32"/>
        <v/>
      </c>
      <c r="E171" s="167"/>
      <c r="F171" s="177" t="str">
        <f t="shared" si="26"/>
        <v/>
      </c>
      <c r="G171" s="169" t="str">
        <f t="shared" si="27"/>
        <v/>
      </c>
      <c r="H171" s="177" t="str">
        <f t="shared" si="22"/>
        <v/>
      </c>
      <c r="I171" s="177" t="str">
        <f t="shared" si="23"/>
        <v/>
      </c>
      <c r="J171" s="178" t="str">
        <f t="shared" si="24"/>
        <v/>
      </c>
      <c r="K171" s="171" t="str">
        <f t="shared" si="25"/>
        <v/>
      </c>
      <c r="L171" s="179" t="e">
        <f t="shared" si="28"/>
        <v>#VALUE!</v>
      </c>
      <c r="M171" s="180"/>
      <c r="N171" s="216">
        <v>153</v>
      </c>
      <c r="R171" s="188"/>
      <c r="S171" s="191"/>
      <c r="T171" s="190"/>
    </row>
    <row r="172" spans="1:20" ht="13.75" thickBot="1" x14ac:dyDescent="0.85">
      <c r="A172" s="79">
        <f t="shared" si="29"/>
        <v>154</v>
      </c>
      <c r="B172" s="174">
        <f t="shared" si="30"/>
        <v>0</v>
      </c>
      <c r="C172" s="175" t="str">
        <f t="shared" si="31"/>
        <v/>
      </c>
      <c r="D172" s="176" t="str">
        <f t="shared" si="32"/>
        <v/>
      </c>
      <c r="E172" s="167"/>
      <c r="F172" s="177" t="str">
        <f t="shared" si="26"/>
        <v/>
      </c>
      <c r="G172" s="169" t="str">
        <f t="shared" si="27"/>
        <v/>
      </c>
      <c r="H172" s="177" t="str">
        <f t="shared" si="22"/>
        <v/>
      </c>
      <c r="I172" s="177" t="str">
        <f t="shared" si="23"/>
        <v/>
      </c>
      <c r="J172" s="178" t="str">
        <f t="shared" si="24"/>
        <v/>
      </c>
      <c r="K172" s="171" t="str">
        <f t="shared" si="25"/>
        <v/>
      </c>
      <c r="L172" s="179" t="e">
        <f t="shared" si="28"/>
        <v>#VALUE!</v>
      </c>
      <c r="M172" s="180"/>
      <c r="N172" s="216">
        <v>154</v>
      </c>
      <c r="R172" s="188"/>
      <c r="S172" s="191"/>
      <c r="T172" s="190"/>
    </row>
    <row r="173" spans="1:20" ht="13.75" thickBot="1" x14ac:dyDescent="0.85">
      <c r="A173" s="79">
        <f t="shared" si="29"/>
        <v>155</v>
      </c>
      <c r="B173" s="174">
        <f t="shared" si="30"/>
        <v>0</v>
      </c>
      <c r="C173" s="175" t="str">
        <f t="shared" si="31"/>
        <v/>
      </c>
      <c r="D173" s="176" t="str">
        <f t="shared" si="32"/>
        <v/>
      </c>
      <c r="E173" s="167"/>
      <c r="F173" s="177" t="str">
        <f t="shared" si="26"/>
        <v/>
      </c>
      <c r="G173" s="169" t="str">
        <f t="shared" si="27"/>
        <v/>
      </c>
      <c r="H173" s="177" t="str">
        <f t="shared" si="22"/>
        <v/>
      </c>
      <c r="I173" s="177" t="str">
        <f t="shared" si="23"/>
        <v/>
      </c>
      <c r="J173" s="178" t="str">
        <f t="shared" si="24"/>
        <v/>
      </c>
      <c r="K173" s="171" t="str">
        <f t="shared" si="25"/>
        <v/>
      </c>
      <c r="L173" s="179" t="e">
        <f t="shared" si="28"/>
        <v>#VALUE!</v>
      </c>
      <c r="M173" s="180"/>
      <c r="N173" s="216">
        <v>155</v>
      </c>
      <c r="R173" s="188"/>
      <c r="S173" s="191"/>
      <c r="T173" s="190"/>
    </row>
    <row r="174" spans="1:20" ht="13.75" thickBot="1" x14ac:dyDescent="0.85">
      <c r="A174" s="79">
        <f t="shared" si="29"/>
        <v>156</v>
      </c>
      <c r="B174" s="174">
        <f t="shared" si="30"/>
        <v>0</v>
      </c>
      <c r="C174" s="175" t="str">
        <f t="shared" si="31"/>
        <v/>
      </c>
      <c r="D174" s="176" t="str">
        <f t="shared" si="32"/>
        <v/>
      </c>
      <c r="E174" s="167"/>
      <c r="F174" s="177" t="str">
        <f t="shared" si="26"/>
        <v/>
      </c>
      <c r="G174" s="169" t="str">
        <f t="shared" si="27"/>
        <v/>
      </c>
      <c r="H174" s="177" t="str">
        <f t="shared" si="22"/>
        <v/>
      </c>
      <c r="I174" s="177" t="str">
        <f t="shared" si="23"/>
        <v/>
      </c>
      <c r="J174" s="178" t="str">
        <f t="shared" si="24"/>
        <v/>
      </c>
      <c r="K174" s="171" t="str">
        <f t="shared" si="25"/>
        <v/>
      </c>
      <c r="L174" s="179" t="e">
        <f t="shared" si="28"/>
        <v>#VALUE!</v>
      </c>
      <c r="M174" s="180"/>
      <c r="N174" s="216">
        <v>156</v>
      </c>
      <c r="R174" s="188"/>
      <c r="S174" s="191"/>
      <c r="T174" s="190"/>
    </row>
    <row r="175" spans="1:20" ht="13.75" thickBot="1" x14ac:dyDescent="0.85">
      <c r="A175" s="79">
        <f t="shared" si="29"/>
        <v>157</v>
      </c>
      <c r="B175" s="174">
        <f t="shared" si="30"/>
        <v>0</v>
      </c>
      <c r="C175" s="175" t="str">
        <f t="shared" si="31"/>
        <v/>
      </c>
      <c r="D175" s="176" t="str">
        <f t="shared" si="32"/>
        <v/>
      </c>
      <c r="E175" s="167"/>
      <c r="F175" s="177" t="str">
        <f t="shared" si="26"/>
        <v/>
      </c>
      <c r="G175" s="169" t="str">
        <f t="shared" si="27"/>
        <v/>
      </c>
      <c r="H175" s="177" t="str">
        <f t="shared" si="22"/>
        <v/>
      </c>
      <c r="I175" s="177" t="str">
        <f t="shared" si="23"/>
        <v/>
      </c>
      <c r="J175" s="178" t="str">
        <f t="shared" si="24"/>
        <v/>
      </c>
      <c r="K175" s="171" t="str">
        <f t="shared" si="25"/>
        <v/>
      </c>
      <c r="L175" s="179" t="e">
        <f t="shared" si="28"/>
        <v>#VALUE!</v>
      </c>
      <c r="M175" s="180"/>
      <c r="N175" s="216">
        <v>157</v>
      </c>
      <c r="R175" s="188"/>
      <c r="S175" s="191"/>
      <c r="T175" s="190"/>
    </row>
    <row r="176" spans="1:20" ht="13.75" thickBot="1" x14ac:dyDescent="0.85">
      <c r="A176" s="79">
        <f t="shared" si="29"/>
        <v>158</v>
      </c>
      <c r="B176" s="174">
        <f t="shared" si="30"/>
        <v>0</v>
      </c>
      <c r="C176" s="175" t="str">
        <f t="shared" si="31"/>
        <v/>
      </c>
      <c r="D176" s="176" t="str">
        <f t="shared" si="32"/>
        <v/>
      </c>
      <c r="E176" s="167"/>
      <c r="F176" s="177" t="str">
        <f t="shared" si="26"/>
        <v/>
      </c>
      <c r="G176" s="169" t="str">
        <f t="shared" si="27"/>
        <v/>
      </c>
      <c r="H176" s="177" t="str">
        <f t="shared" si="22"/>
        <v/>
      </c>
      <c r="I176" s="177" t="str">
        <f t="shared" si="23"/>
        <v/>
      </c>
      <c r="J176" s="178" t="str">
        <f t="shared" si="24"/>
        <v/>
      </c>
      <c r="K176" s="171" t="str">
        <f t="shared" si="25"/>
        <v/>
      </c>
      <c r="L176" s="179" t="e">
        <f t="shared" si="28"/>
        <v>#VALUE!</v>
      </c>
      <c r="M176" s="180"/>
      <c r="N176" s="216">
        <v>158</v>
      </c>
      <c r="R176" s="188"/>
      <c r="S176" s="191"/>
      <c r="T176" s="190"/>
    </row>
    <row r="177" spans="1:20" ht="13.75" thickBot="1" x14ac:dyDescent="0.85">
      <c r="A177" s="79">
        <f t="shared" si="29"/>
        <v>159</v>
      </c>
      <c r="B177" s="174">
        <f t="shared" si="30"/>
        <v>0</v>
      </c>
      <c r="C177" s="175" t="str">
        <f t="shared" si="31"/>
        <v/>
      </c>
      <c r="D177" s="176" t="str">
        <f t="shared" si="32"/>
        <v/>
      </c>
      <c r="E177" s="167"/>
      <c r="F177" s="177" t="str">
        <f t="shared" si="26"/>
        <v/>
      </c>
      <c r="G177" s="169" t="str">
        <f t="shared" si="27"/>
        <v/>
      </c>
      <c r="H177" s="177" t="str">
        <f t="shared" si="22"/>
        <v/>
      </c>
      <c r="I177" s="177" t="str">
        <f t="shared" si="23"/>
        <v/>
      </c>
      <c r="J177" s="178" t="str">
        <f t="shared" si="24"/>
        <v/>
      </c>
      <c r="K177" s="171" t="str">
        <f t="shared" si="25"/>
        <v/>
      </c>
      <c r="L177" s="179" t="e">
        <f t="shared" si="28"/>
        <v>#VALUE!</v>
      </c>
      <c r="M177" s="180"/>
      <c r="N177" s="216">
        <v>159</v>
      </c>
      <c r="R177" s="188"/>
      <c r="S177" s="191"/>
      <c r="T177" s="190"/>
    </row>
    <row r="178" spans="1:20" ht="13.75" thickBot="1" x14ac:dyDescent="0.85">
      <c r="A178" s="79">
        <f t="shared" si="29"/>
        <v>160</v>
      </c>
      <c r="B178" s="174">
        <f t="shared" si="30"/>
        <v>0</v>
      </c>
      <c r="C178" s="175" t="str">
        <f t="shared" si="31"/>
        <v/>
      </c>
      <c r="D178" s="176" t="str">
        <f t="shared" si="32"/>
        <v/>
      </c>
      <c r="E178" s="181">
        <f>SUM(D169:D178)</f>
        <v>0</v>
      </c>
      <c r="F178" s="177" t="str">
        <f t="shared" si="26"/>
        <v/>
      </c>
      <c r="G178" s="169" t="str">
        <f t="shared" si="27"/>
        <v/>
      </c>
      <c r="H178" s="177" t="str">
        <f t="shared" si="22"/>
        <v/>
      </c>
      <c r="I178" s="177" t="str">
        <f t="shared" si="23"/>
        <v/>
      </c>
      <c r="J178" s="178" t="str">
        <f t="shared" si="24"/>
        <v/>
      </c>
      <c r="K178" s="171" t="str">
        <f t="shared" si="25"/>
        <v/>
      </c>
      <c r="L178" s="179" t="e">
        <f t="shared" si="28"/>
        <v>#VALUE!</v>
      </c>
      <c r="M178" s="180"/>
      <c r="N178" s="216">
        <v>160</v>
      </c>
      <c r="R178" s="188"/>
      <c r="S178" s="191"/>
      <c r="T178" s="190"/>
    </row>
    <row r="179" spans="1:20" ht="13.75" thickBot="1" x14ac:dyDescent="0.85">
      <c r="A179" s="79">
        <f t="shared" si="29"/>
        <v>161</v>
      </c>
      <c r="B179" s="174">
        <f t="shared" si="30"/>
        <v>0</v>
      </c>
      <c r="C179" s="175" t="str">
        <f t="shared" si="31"/>
        <v/>
      </c>
      <c r="D179" s="176" t="str">
        <f t="shared" si="32"/>
        <v/>
      </c>
      <c r="E179" s="167"/>
      <c r="F179" s="177" t="str">
        <f t="shared" si="26"/>
        <v/>
      </c>
      <c r="G179" s="169" t="str">
        <f t="shared" si="27"/>
        <v/>
      </c>
      <c r="H179" s="177" t="str">
        <f t="shared" si="22"/>
        <v/>
      </c>
      <c r="I179" s="177" t="str">
        <f t="shared" si="23"/>
        <v/>
      </c>
      <c r="J179" s="178" t="str">
        <f t="shared" si="24"/>
        <v/>
      </c>
      <c r="K179" s="171" t="str">
        <f t="shared" si="25"/>
        <v/>
      </c>
      <c r="L179" s="179" t="e">
        <f t="shared" si="28"/>
        <v>#VALUE!</v>
      </c>
      <c r="M179" s="180"/>
      <c r="N179" s="216">
        <v>161</v>
      </c>
      <c r="R179" s="188"/>
      <c r="S179" s="191"/>
      <c r="T179" s="190"/>
    </row>
    <row r="180" spans="1:20" ht="13.75" thickBot="1" x14ac:dyDescent="0.85">
      <c r="A180" s="79">
        <f t="shared" si="29"/>
        <v>162</v>
      </c>
      <c r="B180" s="174">
        <f t="shared" si="30"/>
        <v>0</v>
      </c>
      <c r="C180" s="175" t="str">
        <f t="shared" si="31"/>
        <v/>
      </c>
      <c r="D180" s="176" t="str">
        <f t="shared" si="32"/>
        <v/>
      </c>
      <c r="E180" s="167"/>
      <c r="F180" s="177" t="str">
        <f t="shared" si="26"/>
        <v/>
      </c>
      <c r="G180" s="169" t="str">
        <f t="shared" si="27"/>
        <v/>
      </c>
      <c r="H180" s="177" t="str">
        <f t="shared" si="22"/>
        <v/>
      </c>
      <c r="I180" s="177" t="str">
        <f t="shared" si="23"/>
        <v/>
      </c>
      <c r="J180" s="178" t="str">
        <f t="shared" si="24"/>
        <v/>
      </c>
      <c r="K180" s="171" t="str">
        <f t="shared" si="25"/>
        <v/>
      </c>
      <c r="L180" s="179" t="e">
        <f t="shared" si="28"/>
        <v>#VALUE!</v>
      </c>
      <c r="M180" s="180"/>
      <c r="N180" s="216">
        <v>162</v>
      </c>
      <c r="R180" s="188"/>
      <c r="S180" s="191"/>
      <c r="T180" s="190"/>
    </row>
    <row r="181" spans="1:20" ht="13.75" thickBot="1" x14ac:dyDescent="0.85">
      <c r="A181" s="79">
        <f t="shared" si="29"/>
        <v>163</v>
      </c>
      <c r="B181" s="174">
        <f t="shared" si="30"/>
        <v>0</v>
      </c>
      <c r="C181" s="175" t="str">
        <f t="shared" si="31"/>
        <v/>
      </c>
      <c r="D181" s="176" t="str">
        <f t="shared" si="32"/>
        <v/>
      </c>
      <c r="E181" s="167"/>
      <c r="F181" s="177" t="str">
        <f t="shared" si="26"/>
        <v/>
      </c>
      <c r="G181" s="169" t="str">
        <f t="shared" si="27"/>
        <v/>
      </c>
      <c r="H181" s="177" t="str">
        <f t="shared" si="22"/>
        <v/>
      </c>
      <c r="I181" s="177" t="str">
        <f t="shared" si="23"/>
        <v/>
      </c>
      <c r="J181" s="178" t="str">
        <f t="shared" si="24"/>
        <v/>
      </c>
      <c r="K181" s="171" t="str">
        <f t="shared" si="25"/>
        <v/>
      </c>
      <c r="L181" s="179" t="e">
        <f t="shared" si="28"/>
        <v>#VALUE!</v>
      </c>
      <c r="M181" s="180"/>
      <c r="N181" s="216">
        <v>163</v>
      </c>
      <c r="R181" s="188"/>
      <c r="S181" s="191"/>
      <c r="T181" s="190"/>
    </row>
    <row r="182" spans="1:20" ht="13.75" thickBot="1" x14ac:dyDescent="0.85">
      <c r="A182" s="79">
        <f t="shared" si="29"/>
        <v>164</v>
      </c>
      <c r="B182" s="174">
        <f t="shared" si="30"/>
        <v>0</v>
      </c>
      <c r="C182" s="175" t="str">
        <f t="shared" si="31"/>
        <v/>
      </c>
      <c r="D182" s="176" t="str">
        <f t="shared" si="32"/>
        <v/>
      </c>
      <c r="E182" s="167"/>
      <c r="F182" s="177" t="str">
        <f t="shared" si="26"/>
        <v/>
      </c>
      <c r="G182" s="169" t="str">
        <f t="shared" si="27"/>
        <v/>
      </c>
      <c r="H182" s="177" t="str">
        <f t="shared" si="22"/>
        <v/>
      </c>
      <c r="I182" s="177" t="str">
        <f t="shared" si="23"/>
        <v/>
      </c>
      <c r="J182" s="178" t="str">
        <f t="shared" si="24"/>
        <v/>
      </c>
      <c r="K182" s="171" t="str">
        <f t="shared" si="25"/>
        <v/>
      </c>
      <c r="L182" s="179" t="e">
        <f t="shared" si="28"/>
        <v>#VALUE!</v>
      </c>
      <c r="M182" s="180"/>
      <c r="N182" s="216">
        <v>164</v>
      </c>
      <c r="R182" s="188"/>
      <c r="S182" s="191"/>
      <c r="T182" s="190"/>
    </row>
    <row r="183" spans="1:20" ht="13.75" thickBot="1" x14ac:dyDescent="0.85">
      <c r="A183" s="79">
        <f t="shared" si="29"/>
        <v>165</v>
      </c>
      <c r="B183" s="174">
        <f t="shared" si="30"/>
        <v>0</v>
      </c>
      <c r="C183" s="175" t="str">
        <f t="shared" si="31"/>
        <v/>
      </c>
      <c r="D183" s="176" t="str">
        <f t="shared" si="32"/>
        <v/>
      </c>
      <c r="E183" s="167"/>
      <c r="F183" s="177" t="str">
        <f t="shared" si="26"/>
        <v/>
      </c>
      <c r="G183" s="169" t="str">
        <f t="shared" si="27"/>
        <v/>
      </c>
      <c r="H183" s="177" t="str">
        <f t="shared" si="22"/>
        <v/>
      </c>
      <c r="I183" s="177" t="str">
        <f t="shared" si="23"/>
        <v/>
      </c>
      <c r="J183" s="178" t="str">
        <f t="shared" si="24"/>
        <v/>
      </c>
      <c r="K183" s="171" t="str">
        <f t="shared" si="25"/>
        <v/>
      </c>
      <c r="L183" s="179" t="e">
        <f t="shared" si="28"/>
        <v>#VALUE!</v>
      </c>
      <c r="M183" s="180"/>
      <c r="N183" s="216">
        <v>165</v>
      </c>
      <c r="R183" s="188"/>
      <c r="S183" s="191"/>
      <c r="T183" s="190"/>
    </row>
    <row r="184" spans="1:20" ht="13.75" thickBot="1" x14ac:dyDescent="0.85">
      <c r="A184" s="79">
        <f t="shared" si="29"/>
        <v>166</v>
      </c>
      <c r="B184" s="174">
        <f t="shared" si="30"/>
        <v>0</v>
      </c>
      <c r="C184" s="175" t="str">
        <f t="shared" si="31"/>
        <v/>
      </c>
      <c r="D184" s="176" t="str">
        <f t="shared" si="32"/>
        <v/>
      </c>
      <c r="E184" s="167"/>
      <c r="F184" s="177" t="str">
        <f t="shared" si="26"/>
        <v/>
      </c>
      <c r="G184" s="169" t="str">
        <f t="shared" si="27"/>
        <v/>
      </c>
      <c r="H184" s="177" t="str">
        <f t="shared" si="22"/>
        <v/>
      </c>
      <c r="I184" s="177" t="str">
        <f t="shared" si="23"/>
        <v/>
      </c>
      <c r="J184" s="178" t="str">
        <f t="shared" si="24"/>
        <v/>
      </c>
      <c r="K184" s="171" t="str">
        <f t="shared" si="25"/>
        <v/>
      </c>
      <c r="L184" s="179" t="e">
        <f t="shared" si="28"/>
        <v>#VALUE!</v>
      </c>
      <c r="M184" s="180"/>
      <c r="N184" s="216">
        <v>166</v>
      </c>
      <c r="R184" s="188"/>
      <c r="S184" s="191"/>
      <c r="T184" s="190"/>
    </row>
    <row r="185" spans="1:20" ht="13.75" thickBot="1" x14ac:dyDescent="0.85">
      <c r="A185" s="79">
        <f t="shared" si="29"/>
        <v>167</v>
      </c>
      <c r="B185" s="174">
        <f t="shared" si="30"/>
        <v>0</v>
      </c>
      <c r="C185" s="175" t="str">
        <f t="shared" si="31"/>
        <v/>
      </c>
      <c r="D185" s="176" t="str">
        <f t="shared" si="32"/>
        <v/>
      </c>
      <c r="E185" s="167"/>
      <c r="F185" s="177" t="str">
        <f t="shared" si="26"/>
        <v/>
      </c>
      <c r="G185" s="169" t="str">
        <f t="shared" si="27"/>
        <v/>
      </c>
      <c r="H185" s="177" t="str">
        <f t="shared" si="22"/>
        <v/>
      </c>
      <c r="I185" s="177" t="str">
        <f t="shared" si="23"/>
        <v/>
      </c>
      <c r="J185" s="178" t="str">
        <f t="shared" si="24"/>
        <v/>
      </c>
      <c r="K185" s="171" t="str">
        <f t="shared" si="25"/>
        <v/>
      </c>
      <c r="L185" s="179" t="e">
        <f t="shared" si="28"/>
        <v>#VALUE!</v>
      </c>
      <c r="M185" s="180"/>
      <c r="N185" s="216">
        <v>167</v>
      </c>
      <c r="R185" s="188"/>
      <c r="S185" s="191"/>
      <c r="T185" s="190"/>
    </row>
    <row r="186" spans="1:20" ht="13.75" thickBot="1" x14ac:dyDescent="0.85">
      <c r="A186" s="79">
        <f t="shared" si="29"/>
        <v>168</v>
      </c>
      <c r="B186" s="174">
        <f t="shared" si="30"/>
        <v>0</v>
      </c>
      <c r="C186" s="175" t="str">
        <f t="shared" si="31"/>
        <v/>
      </c>
      <c r="D186" s="176" t="str">
        <f t="shared" si="32"/>
        <v/>
      </c>
      <c r="E186" s="167"/>
      <c r="F186" s="177" t="str">
        <f t="shared" si="26"/>
        <v/>
      </c>
      <c r="G186" s="169" t="str">
        <f t="shared" si="27"/>
        <v/>
      </c>
      <c r="H186" s="177" t="str">
        <f t="shared" si="22"/>
        <v/>
      </c>
      <c r="I186" s="177" t="str">
        <f t="shared" si="23"/>
        <v/>
      </c>
      <c r="J186" s="178" t="str">
        <f t="shared" si="24"/>
        <v/>
      </c>
      <c r="K186" s="171" t="str">
        <f t="shared" si="25"/>
        <v/>
      </c>
      <c r="L186" s="179" t="e">
        <f t="shared" si="28"/>
        <v>#VALUE!</v>
      </c>
      <c r="M186" s="180"/>
      <c r="N186" s="216">
        <v>168</v>
      </c>
      <c r="R186" s="188"/>
      <c r="S186" s="191"/>
      <c r="T186" s="190"/>
    </row>
    <row r="187" spans="1:20" ht="13.75" thickBot="1" x14ac:dyDescent="0.85">
      <c r="A187" s="79">
        <f t="shared" si="29"/>
        <v>169</v>
      </c>
      <c r="B187" s="174">
        <f t="shared" si="30"/>
        <v>0</v>
      </c>
      <c r="C187" s="175" t="str">
        <f t="shared" si="31"/>
        <v/>
      </c>
      <c r="D187" s="176" t="str">
        <f t="shared" si="32"/>
        <v/>
      </c>
      <c r="E187" s="167"/>
      <c r="F187" s="177" t="str">
        <f t="shared" si="26"/>
        <v/>
      </c>
      <c r="G187" s="169" t="str">
        <f t="shared" si="27"/>
        <v/>
      </c>
      <c r="H187" s="177" t="str">
        <f t="shared" si="22"/>
        <v/>
      </c>
      <c r="I187" s="177" t="str">
        <f t="shared" si="23"/>
        <v/>
      </c>
      <c r="J187" s="178" t="str">
        <f t="shared" si="24"/>
        <v/>
      </c>
      <c r="K187" s="171" t="str">
        <f t="shared" si="25"/>
        <v/>
      </c>
      <c r="L187" s="179" t="e">
        <f t="shared" si="28"/>
        <v>#VALUE!</v>
      </c>
      <c r="M187" s="180"/>
      <c r="N187" s="216">
        <v>169</v>
      </c>
      <c r="R187" s="188"/>
      <c r="S187" s="191"/>
      <c r="T187" s="190"/>
    </row>
    <row r="188" spans="1:20" ht="13.75" thickBot="1" x14ac:dyDescent="0.85">
      <c r="A188" s="79">
        <f t="shared" si="29"/>
        <v>170</v>
      </c>
      <c r="B188" s="174">
        <f t="shared" si="30"/>
        <v>0</v>
      </c>
      <c r="C188" s="175" t="str">
        <f t="shared" si="31"/>
        <v/>
      </c>
      <c r="D188" s="176" t="str">
        <f t="shared" si="32"/>
        <v/>
      </c>
      <c r="E188" s="181">
        <f>SUM(D179:D188)</f>
        <v>0</v>
      </c>
      <c r="F188" s="177" t="str">
        <f t="shared" si="26"/>
        <v/>
      </c>
      <c r="G188" s="169" t="str">
        <f t="shared" si="27"/>
        <v/>
      </c>
      <c r="H188" s="177" t="str">
        <f t="shared" si="22"/>
        <v/>
      </c>
      <c r="I188" s="177" t="str">
        <f t="shared" si="23"/>
        <v/>
      </c>
      <c r="J188" s="178" t="str">
        <f t="shared" si="24"/>
        <v/>
      </c>
      <c r="K188" s="171" t="str">
        <f t="shared" si="25"/>
        <v/>
      </c>
      <c r="L188" s="179" t="e">
        <f t="shared" si="28"/>
        <v>#VALUE!</v>
      </c>
      <c r="M188" s="180"/>
      <c r="N188" s="216">
        <v>170</v>
      </c>
      <c r="R188" s="188"/>
      <c r="S188" s="191"/>
      <c r="T188" s="190"/>
    </row>
    <row r="189" spans="1:20" ht="13.75" thickBot="1" x14ac:dyDescent="0.85">
      <c r="A189" s="79">
        <f t="shared" si="29"/>
        <v>171</v>
      </c>
      <c r="B189" s="174">
        <f t="shared" si="30"/>
        <v>0</v>
      </c>
      <c r="C189" s="175" t="str">
        <f t="shared" si="31"/>
        <v/>
      </c>
      <c r="D189" s="176" t="str">
        <f t="shared" si="32"/>
        <v/>
      </c>
      <c r="E189" s="167"/>
      <c r="F189" s="177" t="str">
        <f t="shared" si="26"/>
        <v/>
      </c>
      <c r="G189" s="169" t="str">
        <f t="shared" si="27"/>
        <v/>
      </c>
      <c r="H189" s="177" t="str">
        <f t="shared" si="22"/>
        <v/>
      </c>
      <c r="I189" s="177" t="str">
        <f t="shared" si="23"/>
        <v/>
      </c>
      <c r="J189" s="178" t="str">
        <f t="shared" si="24"/>
        <v/>
      </c>
      <c r="K189" s="171" t="str">
        <f t="shared" si="25"/>
        <v/>
      </c>
      <c r="L189" s="179" t="e">
        <f t="shared" si="28"/>
        <v>#VALUE!</v>
      </c>
      <c r="M189" s="180"/>
      <c r="N189" s="216">
        <v>171</v>
      </c>
      <c r="R189" s="188"/>
      <c r="S189" s="191"/>
      <c r="T189" s="190"/>
    </row>
    <row r="190" spans="1:20" ht="13.75" thickBot="1" x14ac:dyDescent="0.85">
      <c r="A190" s="79">
        <f t="shared" si="29"/>
        <v>172</v>
      </c>
      <c r="B190" s="174">
        <f t="shared" si="30"/>
        <v>0</v>
      </c>
      <c r="C190" s="175" t="str">
        <f t="shared" si="31"/>
        <v/>
      </c>
      <c r="D190" s="176" t="str">
        <f t="shared" si="32"/>
        <v/>
      </c>
      <c r="E190" s="167"/>
      <c r="F190" s="177" t="str">
        <f t="shared" si="26"/>
        <v/>
      </c>
      <c r="G190" s="169" t="str">
        <f t="shared" si="27"/>
        <v/>
      </c>
      <c r="H190" s="177" t="str">
        <f t="shared" si="22"/>
        <v/>
      </c>
      <c r="I190" s="177" t="str">
        <f t="shared" si="23"/>
        <v/>
      </c>
      <c r="J190" s="178" t="str">
        <f t="shared" si="24"/>
        <v/>
      </c>
      <c r="K190" s="171" t="str">
        <f t="shared" si="25"/>
        <v/>
      </c>
      <c r="L190" s="179" t="e">
        <f t="shared" si="28"/>
        <v>#VALUE!</v>
      </c>
      <c r="M190" s="180"/>
      <c r="N190" s="216">
        <v>172</v>
      </c>
      <c r="R190" s="188"/>
      <c r="S190" s="191"/>
      <c r="T190" s="190"/>
    </row>
    <row r="191" spans="1:20" ht="13.75" thickBot="1" x14ac:dyDescent="0.85">
      <c r="A191" s="79">
        <f t="shared" si="29"/>
        <v>173</v>
      </c>
      <c r="B191" s="174">
        <f t="shared" si="30"/>
        <v>0</v>
      </c>
      <c r="C191" s="175" t="str">
        <f t="shared" si="31"/>
        <v/>
      </c>
      <c r="D191" s="176" t="str">
        <f t="shared" si="32"/>
        <v/>
      </c>
      <c r="E191" s="167"/>
      <c r="F191" s="177" t="str">
        <f t="shared" si="26"/>
        <v/>
      </c>
      <c r="G191" s="169" t="str">
        <f t="shared" si="27"/>
        <v/>
      </c>
      <c r="H191" s="177" t="str">
        <f t="shared" si="22"/>
        <v/>
      </c>
      <c r="I191" s="177" t="str">
        <f t="shared" si="23"/>
        <v/>
      </c>
      <c r="J191" s="178" t="str">
        <f t="shared" si="24"/>
        <v/>
      </c>
      <c r="K191" s="171" t="str">
        <f t="shared" si="25"/>
        <v/>
      </c>
      <c r="L191" s="179" t="e">
        <f t="shared" si="28"/>
        <v>#VALUE!</v>
      </c>
      <c r="M191" s="180"/>
      <c r="N191" s="216">
        <v>173</v>
      </c>
      <c r="R191" s="188"/>
      <c r="S191" s="191"/>
      <c r="T191" s="190"/>
    </row>
    <row r="192" spans="1:20" ht="13.75" thickBot="1" x14ac:dyDescent="0.85">
      <c r="A192" s="79">
        <f t="shared" si="29"/>
        <v>174</v>
      </c>
      <c r="B192" s="174">
        <f t="shared" si="30"/>
        <v>0</v>
      </c>
      <c r="C192" s="175" t="str">
        <f t="shared" si="31"/>
        <v/>
      </c>
      <c r="D192" s="176" t="str">
        <f t="shared" si="32"/>
        <v/>
      </c>
      <c r="E192" s="167"/>
      <c r="F192" s="177" t="str">
        <f t="shared" si="26"/>
        <v/>
      </c>
      <c r="G192" s="169" t="str">
        <f t="shared" si="27"/>
        <v/>
      </c>
      <c r="H192" s="177" t="str">
        <f t="shared" si="22"/>
        <v/>
      </c>
      <c r="I192" s="177" t="str">
        <f t="shared" si="23"/>
        <v/>
      </c>
      <c r="J192" s="178" t="str">
        <f t="shared" si="24"/>
        <v/>
      </c>
      <c r="K192" s="171" t="str">
        <f t="shared" si="25"/>
        <v/>
      </c>
      <c r="L192" s="179" t="e">
        <f t="shared" si="28"/>
        <v>#VALUE!</v>
      </c>
      <c r="M192" s="180"/>
      <c r="N192" s="216">
        <v>174</v>
      </c>
      <c r="R192" s="188"/>
      <c r="S192" s="191"/>
      <c r="T192" s="190"/>
    </row>
    <row r="193" spans="1:20" ht="13.75" thickBot="1" x14ac:dyDescent="0.85">
      <c r="A193" s="79">
        <f t="shared" si="29"/>
        <v>175</v>
      </c>
      <c r="B193" s="174">
        <f t="shared" si="30"/>
        <v>0</v>
      </c>
      <c r="C193" s="175" t="str">
        <f t="shared" si="31"/>
        <v/>
      </c>
      <c r="D193" s="176" t="str">
        <f t="shared" si="32"/>
        <v/>
      </c>
      <c r="E193" s="167"/>
      <c r="F193" s="177" t="str">
        <f t="shared" si="26"/>
        <v/>
      </c>
      <c r="G193" s="169" t="str">
        <f t="shared" si="27"/>
        <v/>
      </c>
      <c r="H193" s="177" t="str">
        <f t="shared" si="22"/>
        <v/>
      </c>
      <c r="I193" s="177" t="str">
        <f t="shared" si="23"/>
        <v/>
      </c>
      <c r="J193" s="178" t="str">
        <f t="shared" si="24"/>
        <v/>
      </c>
      <c r="K193" s="171" t="str">
        <f t="shared" si="25"/>
        <v/>
      </c>
      <c r="L193" s="179" t="e">
        <f t="shared" si="28"/>
        <v>#VALUE!</v>
      </c>
      <c r="M193" s="180"/>
      <c r="N193" s="216">
        <v>175</v>
      </c>
      <c r="R193" s="188"/>
      <c r="S193" s="191"/>
      <c r="T193" s="190"/>
    </row>
    <row r="194" spans="1:20" ht="13.75" thickBot="1" x14ac:dyDescent="0.85">
      <c r="A194" s="79">
        <f t="shared" si="29"/>
        <v>176</v>
      </c>
      <c r="B194" s="174">
        <f t="shared" si="30"/>
        <v>0</v>
      </c>
      <c r="C194" s="175" t="str">
        <f t="shared" si="31"/>
        <v/>
      </c>
      <c r="D194" s="176" t="str">
        <f t="shared" si="32"/>
        <v/>
      </c>
      <c r="E194" s="167"/>
      <c r="F194" s="177" t="str">
        <f t="shared" si="26"/>
        <v/>
      </c>
      <c r="G194" s="169" t="str">
        <f t="shared" si="27"/>
        <v/>
      </c>
      <c r="H194" s="177" t="str">
        <f t="shared" si="22"/>
        <v/>
      </c>
      <c r="I194" s="177" t="str">
        <f t="shared" si="23"/>
        <v/>
      </c>
      <c r="J194" s="178" t="str">
        <f t="shared" si="24"/>
        <v/>
      </c>
      <c r="K194" s="171" t="str">
        <f t="shared" si="25"/>
        <v/>
      </c>
      <c r="L194" s="179" t="e">
        <f t="shared" si="28"/>
        <v>#VALUE!</v>
      </c>
      <c r="M194" s="180"/>
      <c r="N194" s="216">
        <v>176</v>
      </c>
      <c r="R194" s="188"/>
      <c r="S194" s="191"/>
      <c r="T194" s="190"/>
    </row>
    <row r="195" spans="1:20" ht="13.75" thickBot="1" x14ac:dyDescent="0.85">
      <c r="A195" s="79">
        <f t="shared" si="29"/>
        <v>177</v>
      </c>
      <c r="B195" s="174">
        <f t="shared" si="30"/>
        <v>0</v>
      </c>
      <c r="C195" s="175" t="str">
        <f t="shared" si="31"/>
        <v/>
      </c>
      <c r="D195" s="176" t="str">
        <f t="shared" si="32"/>
        <v/>
      </c>
      <c r="E195" s="167"/>
      <c r="F195" s="177" t="str">
        <f t="shared" si="26"/>
        <v/>
      </c>
      <c r="G195" s="169" t="str">
        <f t="shared" si="27"/>
        <v/>
      </c>
      <c r="H195" s="177" t="str">
        <f t="shared" si="22"/>
        <v/>
      </c>
      <c r="I195" s="177" t="str">
        <f t="shared" si="23"/>
        <v/>
      </c>
      <c r="J195" s="178" t="str">
        <f t="shared" si="24"/>
        <v/>
      </c>
      <c r="K195" s="171" t="str">
        <f t="shared" si="25"/>
        <v/>
      </c>
      <c r="L195" s="179" t="e">
        <f t="shared" si="28"/>
        <v>#VALUE!</v>
      </c>
      <c r="M195" s="180"/>
      <c r="N195" s="216">
        <v>177</v>
      </c>
      <c r="R195" s="188"/>
      <c r="S195" s="191"/>
      <c r="T195" s="190"/>
    </row>
    <row r="196" spans="1:20" ht="13.75" thickBot="1" x14ac:dyDescent="0.85">
      <c r="A196" s="79">
        <f t="shared" si="29"/>
        <v>178</v>
      </c>
      <c r="B196" s="174">
        <f t="shared" si="30"/>
        <v>0</v>
      </c>
      <c r="C196" s="175" t="str">
        <f t="shared" si="31"/>
        <v/>
      </c>
      <c r="D196" s="176" t="str">
        <f t="shared" si="32"/>
        <v/>
      </c>
      <c r="E196" s="167"/>
      <c r="F196" s="177" t="str">
        <f t="shared" si="26"/>
        <v/>
      </c>
      <c r="G196" s="169" t="str">
        <f t="shared" si="27"/>
        <v/>
      </c>
      <c r="H196" s="177" t="str">
        <f t="shared" si="22"/>
        <v/>
      </c>
      <c r="I196" s="177" t="str">
        <f t="shared" si="23"/>
        <v/>
      </c>
      <c r="J196" s="178" t="str">
        <f t="shared" si="24"/>
        <v/>
      </c>
      <c r="K196" s="171" t="str">
        <f t="shared" si="25"/>
        <v/>
      </c>
      <c r="L196" s="179" t="e">
        <f t="shared" si="28"/>
        <v>#VALUE!</v>
      </c>
      <c r="M196" s="180"/>
      <c r="N196" s="216">
        <v>178</v>
      </c>
      <c r="R196" s="188"/>
      <c r="S196" s="191"/>
      <c r="T196" s="190"/>
    </row>
    <row r="197" spans="1:20" ht="13.75" thickBot="1" x14ac:dyDescent="0.85">
      <c r="A197" s="79">
        <f t="shared" si="29"/>
        <v>179</v>
      </c>
      <c r="B197" s="174">
        <f t="shared" si="30"/>
        <v>0</v>
      </c>
      <c r="C197" s="175" t="str">
        <f t="shared" si="31"/>
        <v/>
      </c>
      <c r="D197" s="176" t="str">
        <f t="shared" si="32"/>
        <v/>
      </c>
      <c r="E197" s="167"/>
      <c r="F197" s="177" t="str">
        <f t="shared" si="26"/>
        <v/>
      </c>
      <c r="G197" s="169" t="str">
        <f t="shared" si="27"/>
        <v/>
      </c>
      <c r="H197" s="177" t="str">
        <f t="shared" si="22"/>
        <v/>
      </c>
      <c r="I197" s="177" t="str">
        <f t="shared" si="23"/>
        <v/>
      </c>
      <c r="J197" s="178" t="str">
        <f t="shared" si="24"/>
        <v/>
      </c>
      <c r="K197" s="171" t="str">
        <f t="shared" si="25"/>
        <v/>
      </c>
      <c r="L197" s="179" t="e">
        <f t="shared" si="28"/>
        <v>#VALUE!</v>
      </c>
      <c r="M197" s="180"/>
      <c r="N197" s="216">
        <v>179</v>
      </c>
      <c r="R197" s="188"/>
      <c r="S197" s="191"/>
      <c r="T197" s="190"/>
    </row>
    <row r="198" spans="1:20" ht="13.75" thickBot="1" x14ac:dyDescent="0.85">
      <c r="A198" s="79">
        <f t="shared" si="29"/>
        <v>180</v>
      </c>
      <c r="B198" s="174">
        <f t="shared" si="30"/>
        <v>0</v>
      </c>
      <c r="C198" s="175" t="str">
        <f t="shared" si="31"/>
        <v/>
      </c>
      <c r="D198" s="176" t="str">
        <f t="shared" si="32"/>
        <v/>
      </c>
      <c r="E198" s="181">
        <f>SUM(D189:D198)</f>
        <v>0</v>
      </c>
      <c r="F198" s="177" t="str">
        <f t="shared" si="26"/>
        <v/>
      </c>
      <c r="G198" s="169" t="str">
        <f t="shared" si="27"/>
        <v/>
      </c>
      <c r="H198" s="177" t="str">
        <f t="shared" si="22"/>
        <v/>
      </c>
      <c r="I198" s="177" t="str">
        <f t="shared" si="23"/>
        <v/>
      </c>
      <c r="J198" s="178" t="str">
        <f t="shared" si="24"/>
        <v/>
      </c>
      <c r="K198" s="171" t="str">
        <f t="shared" si="25"/>
        <v/>
      </c>
      <c r="L198" s="179" t="e">
        <f t="shared" si="28"/>
        <v>#VALUE!</v>
      </c>
      <c r="M198" s="180"/>
      <c r="N198" s="216">
        <v>180</v>
      </c>
      <c r="R198" s="188"/>
      <c r="S198" s="191"/>
      <c r="T198" s="190"/>
    </row>
    <row r="199" spans="1:20" ht="13.75" thickBot="1" x14ac:dyDescent="0.85">
      <c r="A199" s="79">
        <f t="shared" si="29"/>
        <v>181</v>
      </c>
      <c r="B199" s="174">
        <f t="shared" si="30"/>
        <v>0</v>
      </c>
      <c r="C199" s="175" t="str">
        <f t="shared" si="31"/>
        <v/>
      </c>
      <c r="D199" s="176" t="str">
        <f t="shared" si="32"/>
        <v/>
      </c>
      <c r="E199" s="167"/>
      <c r="F199" s="177" t="str">
        <f t="shared" si="26"/>
        <v/>
      </c>
      <c r="G199" s="169" t="str">
        <f t="shared" si="27"/>
        <v/>
      </c>
      <c r="H199" s="177" t="str">
        <f t="shared" si="22"/>
        <v/>
      </c>
      <c r="I199" s="177" t="str">
        <f t="shared" si="23"/>
        <v/>
      </c>
      <c r="J199" s="178" t="str">
        <f t="shared" si="24"/>
        <v/>
      </c>
      <c r="K199" s="171" t="str">
        <f t="shared" si="25"/>
        <v/>
      </c>
      <c r="L199" s="179" t="e">
        <f t="shared" si="28"/>
        <v>#VALUE!</v>
      </c>
      <c r="M199" s="180"/>
      <c r="N199" s="216">
        <f>N198+1</f>
        <v>181</v>
      </c>
      <c r="R199" s="188"/>
      <c r="S199" s="191"/>
      <c r="T199" s="190"/>
    </row>
    <row r="200" spans="1:20" ht="13.75" thickBot="1" x14ac:dyDescent="0.85">
      <c r="A200" s="79">
        <f t="shared" si="29"/>
        <v>182</v>
      </c>
      <c r="B200" s="174">
        <f t="shared" si="30"/>
        <v>0</v>
      </c>
      <c r="C200" s="175" t="str">
        <f t="shared" si="31"/>
        <v/>
      </c>
      <c r="D200" s="176" t="str">
        <f t="shared" si="32"/>
        <v/>
      </c>
      <c r="E200" s="167"/>
      <c r="F200" s="177" t="str">
        <f t="shared" si="26"/>
        <v/>
      </c>
      <c r="G200" s="169" t="str">
        <f t="shared" si="27"/>
        <v/>
      </c>
      <c r="H200" s="177" t="str">
        <f t="shared" si="22"/>
        <v/>
      </c>
      <c r="I200" s="177" t="str">
        <f t="shared" si="23"/>
        <v/>
      </c>
      <c r="J200" s="178" t="str">
        <f t="shared" si="24"/>
        <v/>
      </c>
      <c r="K200" s="171" t="str">
        <f t="shared" si="25"/>
        <v/>
      </c>
      <c r="L200" s="179" t="e">
        <f t="shared" si="28"/>
        <v>#VALUE!</v>
      </c>
      <c r="M200" s="180"/>
      <c r="N200" s="216">
        <f t="shared" ref="N200:N263" si="33">N199+1</f>
        <v>182</v>
      </c>
      <c r="R200" s="188"/>
      <c r="S200" s="191"/>
      <c r="T200" s="190"/>
    </row>
    <row r="201" spans="1:20" ht="13.75" thickBot="1" x14ac:dyDescent="0.85">
      <c r="A201" s="79">
        <f t="shared" si="29"/>
        <v>183</v>
      </c>
      <c r="B201" s="174">
        <f t="shared" si="30"/>
        <v>0</v>
      </c>
      <c r="C201" s="175" t="str">
        <f t="shared" si="31"/>
        <v/>
      </c>
      <c r="D201" s="176" t="str">
        <f t="shared" si="32"/>
        <v/>
      </c>
      <c r="E201" s="167"/>
      <c r="F201" s="177" t="str">
        <f t="shared" si="26"/>
        <v/>
      </c>
      <c r="G201" s="169" t="str">
        <f t="shared" si="27"/>
        <v/>
      </c>
      <c r="H201" s="177" t="str">
        <f t="shared" si="22"/>
        <v/>
      </c>
      <c r="I201" s="177" t="str">
        <f t="shared" si="23"/>
        <v/>
      </c>
      <c r="J201" s="178" t="str">
        <f t="shared" si="24"/>
        <v/>
      </c>
      <c r="K201" s="171" t="str">
        <f t="shared" si="25"/>
        <v/>
      </c>
      <c r="L201" s="179" t="e">
        <f t="shared" si="28"/>
        <v>#VALUE!</v>
      </c>
      <c r="M201" s="180"/>
      <c r="N201" s="216">
        <f t="shared" si="33"/>
        <v>183</v>
      </c>
      <c r="R201" s="188"/>
      <c r="S201" s="191"/>
      <c r="T201" s="190"/>
    </row>
    <row r="202" spans="1:20" ht="13.75" thickBot="1" x14ac:dyDescent="0.85">
      <c r="A202" s="79">
        <f t="shared" si="29"/>
        <v>184</v>
      </c>
      <c r="B202" s="174">
        <f t="shared" si="30"/>
        <v>0</v>
      </c>
      <c r="C202" s="175" t="str">
        <f t="shared" si="31"/>
        <v/>
      </c>
      <c r="D202" s="176" t="str">
        <f t="shared" si="32"/>
        <v/>
      </c>
      <c r="E202" s="167"/>
      <c r="F202" s="177" t="str">
        <f t="shared" si="26"/>
        <v/>
      </c>
      <c r="G202" s="169" t="str">
        <f t="shared" si="27"/>
        <v/>
      </c>
      <c r="H202" s="177" t="str">
        <f t="shared" si="22"/>
        <v/>
      </c>
      <c r="I202" s="177" t="str">
        <f t="shared" si="23"/>
        <v/>
      </c>
      <c r="J202" s="178" t="str">
        <f t="shared" si="24"/>
        <v/>
      </c>
      <c r="K202" s="171" t="str">
        <f t="shared" si="25"/>
        <v/>
      </c>
      <c r="L202" s="179" t="e">
        <f t="shared" si="28"/>
        <v>#VALUE!</v>
      </c>
      <c r="M202" s="180"/>
      <c r="N202" s="216">
        <f t="shared" si="33"/>
        <v>184</v>
      </c>
      <c r="R202" s="188"/>
      <c r="S202" s="191"/>
      <c r="T202" s="190"/>
    </row>
    <row r="203" spans="1:20" ht="13.75" thickBot="1" x14ac:dyDescent="0.85">
      <c r="A203" s="79">
        <f t="shared" si="29"/>
        <v>185</v>
      </c>
      <c r="B203" s="174">
        <f t="shared" si="30"/>
        <v>0</v>
      </c>
      <c r="C203" s="175" t="str">
        <f t="shared" si="31"/>
        <v/>
      </c>
      <c r="D203" s="176" t="str">
        <f t="shared" si="32"/>
        <v/>
      </c>
      <c r="E203" s="167"/>
      <c r="F203" s="177" t="str">
        <f t="shared" si="26"/>
        <v/>
      </c>
      <c r="G203" s="169" t="str">
        <f t="shared" si="27"/>
        <v/>
      </c>
      <c r="H203" s="177" t="str">
        <f t="shared" si="22"/>
        <v/>
      </c>
      <c r="I203" s="177" t="str">
        <f t="shared" si="23"/>
        <v/>
      </c>
      <c r="J203" s="178" t="str">
        <f t="shared" si="24"/>
        <v/>
      </c>
      <c r="K203" s="171" t="str">
        <f t="shared" si="25"/>
        <v/>
      </c>
      <c r="L203" s="179" t="e">
        <f t="shared" si="28"/>
        <v>#VALUE!</v>
      </c>
      <c r="M203" s="180"/>
      <c r="N203" s="216">
        <f t="shared" si="33"/>
        <v>185</v>
      </c>
      <c r="R203" s="188"/>
      <c r="S203" s="191"/>
      <c r="T203" s="190"/>
    </row>
    <row r="204" spans="1:20" ht="13.75" thickBot="1" x14ac:dyDescent="0.85">
      <c r="A204" s="79">
        <f t="shared" si="29"/>
        <v>186</v>
      </c>
      <c r="B204" s="174">
        <f t="shared" si="30"/>
        <v>0</v>
      </c>
      <c r="C204" s="175" t="str">
        <f t="shared" si="31"/>
        <v/>
      </c>
      <c r="D204" s="176" t="str">
        <f t="shared" si="32"/>
        <v/>
      </c>
      <c r="E204" s="167"/>
      <c r="F204" s="177" t="str">
        <f t="shared" si="26"/>
        <v/>
      </c>
      <c r="G204" s="169" t="str">
        <f t="shared" si="27"/>
        <v/>
      </c>
      <c r="H204" s="177" t="str">
        <f t="shared" si="22"/>
        <v/>
      </c>
      <c r="I204" s="177" t="str">
        <f t="shared" si="23"/>
        <v/>
      </c>
      <c r="J204" s="178" t="str">
        <f t="shared" si="24"/>
        <v/>
      </c>
      <c r="K204" s="171" t="str">
        <f t="shared" si="25"/>
        <v/>
      </c>
      <c r="L204" s="179" t="e">
        <f t="shared" si="28"/>
        <v>#VALUE!</v>
      </c>
      <c r="M204" s="180"/>
      <c r="N204" s="216">
        <f t="shared" si="33"/>
        <v>186</v>
      </c>
      <c r="R204" s="188"/>
      <c r="S204" s="191"/>
      <c r="T204" s="190"/>
    </row>
    <row r="205" spans="1:20" ht="13.75" thickBot="1" x14ac:dyDescent="0.85">
      <c r="A205" s="79">
        <f t="shared" si="29"/>
        <v>187</v>
      </c>
      <c r="B205" s="174">
        <f t="shared" si="30"/>
        <v>0</v>
      </c>
      <c r="C205" s="175" t="str">
        <f t="shared" si="31"/>
        <v/>
      </c>
      <c r="D205" s="176" t="str">
        <f t="shared" si="32"/>
        <v/>
      </c>
      <c r="E205" s="167"/>
      <c r="F205" s="177" t="str">
        <f t="shared" si="26"/>
        <v/>
      </c>
      <c r="G205" s="169" t="str">
        <f t="shared" si="27"/>
        <v/>
      </c>
      <c r="H205" s="177" t="str">
        <f t="shared" si="22"/>
        <v/>
      </c>
      <c r="I205" s="177" t="str">
        <f t="shared" si="23"/>
        <v/>
      </c>
      <c r="J205" s="178" t="str">
        <f t="shared" si="24"/>
        <v/>
      </c>
      <c r="K205" s="171" t="str">
        <f t="shared" si="25"/>
        <v/>
      </c>
      <c r="L205" s="179" t="e">
        <f t="shared" si="28"/>
        <v>#VALUE!</v>
      </c>
      <c r="M205" s="180"/>
      <c r="N205" s="216">
        <f t="shared" si="33"/>
        <v>187</v>
      </c>
      <c r="R205" s="188"/>
      <c r="S205" s="191"/>
      <c r="T205" s="190"/>
    </row>
    <row r="206" spans="1:20" ht="13.75" thickBot="1" x14ac:dyDescent="0.85">
      <c r="A206" s="79">
        <f t="shared" si="29"/>
        <v>188</v>
      </c>
      <c r="B206" s="174">
        <f t="shared" si="30"/>
        <v>0</v>
      </c>
      <c r="C206" s="175" t="str">
        <f t="shared" si="31"/>
        <v/>
      </c>
      <c r="D206" s="176" t="str">
        <f t="shared" si="32"/>
        <v/>
      </c>
      <c r="E206" s="167"/>
      <c r="F206" s="177" t="str">
        <f t="shared" si="26"/>
        <v/>
      </c>
      <c r="G206" s="169" t="str">
        <f t="shared" si="27"/>
        <v/>
      </c>
      <c r="H206" s="177" t="str">
        <f t="shared" si="22"/>
        <v/>
      </c>
      <c r="I206" s="177" t="str">
        <f t="shared" si="23"/>
        <v/>
      </c>
      <c r="J206" s="178" t="str">
        <f t="shared" si="24"/>
        <v/>
      </c>
      <c r="K206" s="171" t="str">
        <f t="shared" si="25"/>
        <v/>
      </c>
      <c r="L206" s="179" t="e">
        <f t="shared" si="28"/>
        <v>#VALUE!</v>
      </c>
      <c r="M206" s="180"/>
      <c r="N206" s="216">
        <f t="shared" si="33"/>
        <v>188</v>
      </c>
      <c r="R206" s="188"/>
      <c r="S206" s="191"/>
      <c r="T206" s="190"/>
    </row>
    <row r="207" spans="1:20" ht="13.75" thickBot="1" x14ac:dyDescent="0.85">
      <c r="A207" s="79">
        <f t="shared" si="29"/>
        <v>189</v>
      </c>
      <c r="B207" s="174">
        <f t="shared" si="30"/>
        <v>0</v>
      </c>
      <c r="C207" s="175" t="str">
        <f t="shared" si="31"/>
        <v/>
      </c>
      <c r="D207" s="176" t="str">
        <f t="shared" si="32"/>
        <v/>
      </c>
      <c r="E207" s="167"/>
      <c r="F207" s="177" t="str">
        <f t="shared" si="26"/>
        <v/>
      </c>
      <c r="G207" s="169" t="str">
        <f t="shared" si="27"/>
        <v/>
      </c>
      <c r="H207" s="177" t="str">
        <f t="shared" si="22"/>
        <v/>
      </c>
      <c r="I207" s="177" t="str">
        <f t="shared" si="23"/>
        <v/>
      </c>
      <c r="J207" s="178" t="str">
        <f t="shared" si="24"/>
        <v/>
      </c>
      <c r="K207" s="171" t="str">
        <f t="shared" si="25"/>
        <v/>
      </c>
      <c r="L207" s="179" t="e">
        <f t="shared" si="28"/>
        <v>#VALUE!</v>
      </c>
      <c r="M207" s="180"/>
      <c r="N207" s="216">
        <f t="shared" si="33"/>
        <v>189</v>
      </c>
      <c r="R207" s="188"/>
      <c r="S207" s="191"/>
      <c r="T207" s="190"/>
    </row>
    <row r="208" spans="1:20" ht="13.75" thickBot="1" x14ac:dyDescent="0.85">
      <c r="A208" s="79">
        <f t="shared" si="29"/>
        <v>190</v>
      </c>
      <c r="B208" s="174">
        <f t="shared" si="30"/>
        <v>0</v>
      </c>
      <c r="C208" s="175" t="str">
        <f t="shared" si="31"/>
        <v/>
      </c>
      <c r="D208" s="176" t="str">
        <f t="shared" si="32"/>
        <v/>
      </c>
      <c r="E208" s="181">
        <f>SUM(D199:D208)</f>
        <v>0</v>
      </c>
      <c r="F208" s="177" t="str">
        <f t="shared" si="26"/>
        <v/>
      </c>
      <c r="G208" s="169" t="str">
        <f t="shared" si="27"/>
        <v/>
      </c>
      <c r="H208" s="177" t="str">
        <f t="shared" si="22"/>
        <v/>
      </c>
      <c r="I208" s="177" t="str">
        <f t="shared" si="23"/>
        <v/>
      </c>
      <c r="J208" s="178" t="str">
        <f t="shared" si="24"/>
        <v/>
      </c>
      <c r="K208" s="171" t="str">
        <f t="shared" si="25"/>
        <v/>
      </c>
      <c r="L208" s="179" t="e">
        <f t="shared" si="28"/>
        <v>#VALUE!</v>
      </c>
      <c r="M208" s="180"/>
      <c r="N208" s="216">
        <f t="shared" si="33"/>
        <v>190</v>
      </c>
      <c r="R208" s="188"/>
      <c r="S208" s="191"/>
      <c r="T208" s="190"/>
    </row>
    <row r="209" spans="1:20" ht="13.75" thickBot="1" x14ac:dyDescent="0.85">
      <c r="A209" s="79">
        <f t="shared" si="29"/>
        <v>191</v>
      </c>
      <c r="B209" s="174">
        <f t="shared" si="30"/>
        <v>0</v>
      </c>
      <c r="C209" s="175" t="str">
        <f t="shared" si="31"/>
        <v/>
      </c>
      <c r="D209" s="176" t="str">
        <f t="shared" si="32"/>
        <v/>
      </c>
      <c r="E209" s="167"/>
      <c r="F209" s="177" t="str">
        <f t="shared" si="26"/>
        <v/>
      </c>
      <c r="G209" s="169" t="str">
        <f t="shared" si="27"/>
        <v/>
      </c>
      <c r="H209" s="177" t="str">
        <f t="shared" si="22"/>
        <v/>
      </c>
      <c r="I209" s="177" t="str">
        <f t="shared" si="23"/>
        <v/>
      </c>
      <c r="J209" s="178" t="str">
        <f t="shared" si="24"/>
        <v/>
      </c>
      <c r="K209" s="171" t="str">
        <f t="shared" si="25"/>
        <v/>
      </c>
      <c r="L209" s="179" t="e">
        <f t="shared" si="28"/>
        <v>#VALUE!</v>
      </c>
      <c r="M209" s="180"/>
      <c r="N209" s="216">
        <f t="shared" si="33"/>
        <v>191</v>
      </c>
      <c r="R209" s="188"/>
      <c r="S209" s="191"/>
      <c r="T209" s="190"/>
    </row>
    <row r="210" spans="1:20" ht="13.75" thickBot="1" x14ac:dyDescent="0.85">
      <c r="A210" s="79">
        <f t="shared" si="29"/>
        <v>192</v>
      </c>
      <c r="B210" s="174">
        <f t="shared" si="30"/>
        <v>0</v>
      </c>
      <c r="C210" s="175" t="str">
        <f t="shared" si="31"/>
        <v/>
      </c>
      <c r="D210" s="176" t="str">
        <f t="shared" si="32"/>
        <v/>
      </c>
      <c r="E210" s="167"/>
      <c r="F210" s="177" t="str">
        <f t="shared" si="26"/>
        <v/>
      </c>
      <c r="G210" s="169" t="str">
        <f t="shared" si="27"/>
        <v/>
      </c>
      <c r="H210" s="177" t="str">
        <f t="shared" si="22"/>
        <v/>
      </c>
      <c r="I210" s="177" t="str">
        <f t="shared" si="23"/>
        <v/>
      </c>
      <c r="J210" s="178" t="str">
        <f t="shared" si="24"/>
        <v/>
      </c>
      <c r="K210" s="171" t="str">
        <f t="shared" si="25"/>
        <v/>
      </c>
      <c r="L210" s="179" t="e">
        <f t="shared" si="28"/>
        <v>#VALUE!</v>
      </c>
      <c r="M210" s="180"/>
      <c r="N210" s="216">
        <f t="shared" si="33"/>
        <v>192</v>
      </c>
      <c r="R210" s="188"/>
      <c r="S210" s="191"/>
      <c r="T210" s="190"/>
    </row>
    <row r="211" spans="1:20" ht="13.75" thickBot="1" x14ac:dyDescent="0.85">
      <c r="A211" s="79">
        <f t="shared" si="29"/>
        <v>193</v>
      </c>
      <c r="B211" s="174">
        <f t="shared" si="30"/>
        <v>0</v>
      </c>
      <c r="C211" s="175" t="str">
        <f t="shared" si="31"/>
        <v/>
      </c>
      <c r="D211" s="176" t="str">
        <f t="shared" si="32"/>
        <v/>
      </c>
      <c r="E211" s="167"/>
      <c r="F211" s="177" t="str">
        <f t="shared" si="26"/>
        <v/>
      </c>
      <c r="G211" s="169" t="str">
        <f t="shared" si="27"/>
        <v/>
      </c>
      <c r="H211" s="177" t="str">
        <f t="shared" ref="H211:H274" si="34">IF(M211&gt;0,($K$13*F211),"")</f>
        <v/>
      </c>
      <c r="I211" s="177" t="str">
        <f t="shared" ref="I211:I274" si="35">IF(M211&gt;0,($K$15*F211),"")</f>
        <v/>
      </c>
      <c r="J211" s="178" t="str">
        <f t="shared" ref="J211:J274" si="36">IF(M211&gt;0,((F211*$K$9)*$O$12),"")</f>
        <v/>
      </c>
      <c r="K211" s="171" t="str">
        <f t="shared" ref="K211:K274" si="37">IF(G211&gt;$I$12,((G211-$I$12)*$K$17),"")</f>
        <v/>
      </c>
      <c r="L211" s="179" t="e">
        <f t="shared" si="28"/>
        <v>#VALUE!</v>
      </c>
      <c r="M211" s="180"/>
      <c r="N211" s="216">
        <f t="shared" si="33"/>
        <v>193</v>
      </c>
      <c r="R211" s="188"/>
      <c r="S211" s="191"/>
      <c r="T211" s="190"/>
    </row>
    <row r="212" spans="1:20" ht="13.75" thickBot="1" x14ac:dyDescent="0.85">
      <c r="A212" s="79">
        <f t="shared" si="29"/>
        <v>194</v>
      </c>
      <c r="B212" s="174">
        <f t="shared" si="30"/>
        <v>0</v>
      </c>
      <c r="C212" s="175" t="str">
        <f t="shared" si="31"/>
        <v/>
      </c>
      <c r="D212" s="176" t="str">
        <f t="shared" si="32"/>
        <v/>
      </c>
      <c r="E212" s="167"/>
      <c r="F212" s="177" t="str">
        <f t="shared" ref="F212:F275" si="38">IF(M212&gt;0,(F211+D212),"")</f>
        <v/>
      </c>
      <c r="G212" s="169" t="str">
        <f t="shared" ref="G212:G275" si="39">IF(M212&gt;0,(F212+$E$17+$I$13),"")</f>
        <v/>
      </c>
      <c r="H212" s="177" t="str">
        <f t="shared" si="34"/>
        <v/>
      </c>
      <c r="I212" s="177" t="str">
        <f t="shared" si="35"/>
        <v/>
      </c>
      <c r="J212" s="178" t="str">
        <f t="shared" si="36"/>
        <v/>
      </c>
      <c r="K212" s="171" t="str">
        <f t="shared" si="37"/>
        <v/>
      </c>
      <c r="L212" s="179" t="e">
        <f t="shared" ref="L212:L275" si="40">0.052*K$12*G212</f>
        <v>#VALUE!</v>
      </c>
      <c r="M212" s="180"/>
      <c r="N212" s="216">
        <f t="shared" si="33"/>
        <v>194</v>
      </c>
      <c r="R212" s="188"/>
      <c r="S212" s="191"/>
      <c r="T212" s="190"/>
    </row>
    <row r="213" spans="1:20" ht="13.75" thickBot="1" x14ac:dyDescent="0.85">
      <c r="A213" s="79">
        <f t="shared" ref="A213:A276" si="41">A212+1</f>
        <v>195</v>
      </c>
      <c r="B213" s="174">
        <f t="shared" ref="B213:B276" si="42">IF(M213&lt;=1,(0),IF(M213&lt;3600,(1),IF(M213&gt;=3601,(2),"")))+B212</f>
        <v>0</v>
      </c>
      <c r="C213" s="175" t="str">
        <f t="shared" ref="C213:C276" si="43">IF(M213&gt;0,($I$14-B213),"")</f>
        <v/>
      </c>
      <c r="D213" s="176" t="str">
        <f t="shared" ref="D213:D276" si="44">IF(M213&gt;0,(M213/100),"")</f>
        <v/>
      </c>
      <c r="E213" s="167"/>
      <c r="F213" s="177" t="str">
        <f t="shared" si="38"/>
        <v/>
      </c>
      <c r="G213" s="169" t="str">
        <f t="shared" si="39"/>
        <v/>
      </c>
      <c r="H213" s="177" t="str">
        <f t="shared" si="34"/>
        <v/>
      </c>
      <c r="I213" s="177" t="str">
        <f t="shared" si="35"/>
        <v/>
      </c>
      <c r="J213" s="178" t="str">
        <f t="shared" si="36"/>
        <v/>
      </c>
      <c r="K213" s="171" t="str">
        <f t="shared" si="37"/>
        <v/>
      </c>
      <c r="L213" s="179" t="e">
        <f t="shared" si="40"/>
        <v>#VALUE!</v>
      </c>
      <c r="M213" s="180"/>
      <c r="N213" s="216">
        <f t="shared" si="33"/>
        <v>195</v>
      </c>
      <c r="R213" s="188"/>
      <c r="S213" s="191"/>
      <c r="T213" s="190"/>
    </row>
    <row r="214" spans="1:20" ht="13.75" thickBot="1" x14ac:dyDescent="0.85">
      <c r="A214" s="79">
        <f t="shared" si="41"/>
        <v>196</v>
      </c>
      <c r="B214" s="174">
        <f t="shared" si="42"/>
        <v>0</v>
      </c>
      <c r="C214" s="175" t="str">
        <f t="shared" si="43"/>
        <v/>
      </c>
      <c r="D214" s="176" t="str">
        <f t="shared" si="44"/>
        <v/>
      </c>
      <c r="E214" s="167"/>
      <c r="F214" s="177" t="str">
        <f t="shared" si="38"/>
        <v/>
      </c>
      <c r="G214" s="169" t="str">
        <f t="shared" si="39"/>
        <v/>
      </c>
      <c r="H214" s="177" t="str">
        <f t="shared" si="34"/>
        <v/>
      </c>
      <c r="I214" s="177" t="str">
        <f t="shared" si="35"/>
        <v/>
      </c>
      <c r="J214" s="178" t="str">
        <f t="shared" si="36"/>
        <v/>
      </c>
      <c r="K214" s="171" t="str">
        <f t="shared" si="37"/>
        <v/>
      </c>
      <c r="L214" s="179" t="e">
        <f t="shared" si="40"/>
        <v>#VALUE!</v>
      </c>
      <c r="M214" s="180"/>
      <c r="N214" s="216">
        <f t="shared" si="33"/>
        <v>196</v>
      </c>
      <c r="R214" s="188"/>
      <c r="S214" s="191"/>
      <c r="T214" s="190"/>
    </row>
    <row r="215" spans="1:20" ht="13.75" thickBot="1" x14ac:dyDescent="0.85">
      <c r="A215" s="79">
        <f t="shared" si="41"/>
        <v>197</v>
      </c>
      <c r="B215" s="174">
        <f t="shared" si="42"/>
        <v>0</v>
      </c>
      <c r="C215" s="175" t="str">
        <f t="shared" si="43"/>
        <v/>
      </c>
      <c r="D215" s="176" t="str">
        <f t="shared" si="44"/>
        <v/>
      </c>
      <c r="E215" s="167"/>
      <c r="F215" s="177" t="str">
        <f t="shared" si="38"/>
        <v/>
      </c>
      <c r="G215" s="169" t="str">
        <f t="shared" si="39"/>
        <v/>
      </c>
      <c r="H215" s="177" t="str">
        <f t="shared" si="34"/>
        <v/>
      </c>
      <c r="I215" s="177" t="str">
        <f t="shared" si="35"/>
        <v/>
      </c>
      <c r="J215" s="178" t="str">
        <f t="shared" si="36"/>
        <v/>
      </c>
      <c r="K215" s="171" t="str">
        <f t="shared" si="37"/>
        <v/>
      </c>
      <c r="L215" s="179" t="e">
        <f t="shared" si="40"/>
        <v>#VALUE!</v>
      </c>
      <c r="M215" s="180"/>
      <c r="N215" s="216">
        <f t="shared" si="33"/>
        <v>197</v>
      </c>
      <c r="R215" s="188"/>
      <c r="S215" s="191"/>
      <c r="T215" s="190"/>
    </row>
    <row r="216" spans="1:20" ht="13.75" thickBot="1" x14ac:dyDescent="0.85">
      <c r="A216" s="79">
        <f t="shared" si="41"/>
        <v>198</v>
      </c>
      <c r="B216" s="174">
        <f t="shared" si="42"/>
        <v>0</v>
      </c>
      <c r="C216" s="175" t="str">
        <f t="shared" si="43"/>
        <v/>
      </c>
      <c r="D216" s="176" t="str">
        <f t="shared" si="44"/>
        <v/>
      </c>
      <c r="E216" s="167"/>
      <c r="F216" s="177" t="str">
        <f t="shared" si="38"/>
        <v/>
      </c>
      <c r="G216" s="169" t="str">
        <f t="shared" si="39"/>
        <v/>
      </c>
      <c r="H216" s="177" t="str">
        <f t="shared" si="34"/>
        <v/>
      </c>
      <c r="I216" s="177" t="str">
        <f t="shared" si="35"/>
        <v/>
      </c>
      <c r="J216" s="178" t="str">
        <f t="shared" si="36"/>
        <v/>
      </c>
      <c r="K216" s="171" t="str">
        <f t="shared" si="37"/>
        <v/>
      </c>
      <c r="L216" s="179" t="e">
        <f t="shared" si="40"/>
        <v>#VALUE!</v>
      </c>
      <c r="M216" s="180"/>
      <c r="N216" s="216">
        <f t="shared" si="33"/>
        <v>198</v>
      </c>
      <c r="R216" s="188"/>
      <c r="S216" s="191"/>
      <c r="T216" s="190"/>
    </row>
    <row r="217" spans="1:20" ht="13.75" thickBot="1" x14ac:dyDescent="0.85">
      <c r="A217" s="79">
        <f t="shared" si="41"/>
        <v>199</v>
      </c>
      <c r="B217" s="174">
        <f t="shared" si="42"/>
        <v>0</v>
      </c>
      <c r="C217" s="175" t="str">
        <f t="shared" si="43"/>
        <v/>
      </c>
      <c r="D217" s="176" t="str">
        <f t="shared" si="44"/>
        <v/>
      </c>
      <c r="E217" s="167"/>
      <c r="F217" s="177" t="str">
        <f t="shared" si="38"/>
        <v/>
      </c>
      <c r="G217" s="169" t="str">
        <f t="shared" si="39"/>
        <v/>
      </c>
      <c r="H217" s="177" t="str">
        <f t="shared" si="34"/>
        <v/>
      </c>
      <c r="I217" s="177" t="str">
        <f t="shared" si="35"/>
        <v/>
      </c>
      <c r="J217" s="178" t="str">
        <f t="shared" si="36"/>
        <v/>
      </c>
      <c r="K217" s="171" t="str">
        <f t="shared" si="37"/>
        <v/>
      </c>
      <c r="L217" s="179" t="e">
        <f t="shared" si="40"/>
        <v>#VALUE!</v>
      </c>
      <c r="M217" s="180"/>
      <c r="N217" s="216">
        <f t="shared" si="33"/>
        <v>199</v>
      </c>
      <c r="R217" s="188"/>
      <c r="S217" s="191"/>
      <c r="T217" s="190"/>
    </row>
    <row r="218" spans="1:20" ht="13.75" thickBot="1" x14ac:dyDescent="0.85">
      <c r="A218" s="79">
        <f t="shared" si="41"/>
        <v>200</v>
      </c>
      <c r="B218" s="174">
        <f t="shared" si="42"/>
        <v>0</v>
      </c>
      <c r="C218" s="175" t="str">
        <f t="shared" si="43"/>
        <v/>
      </c>
      <c r="D218" s="176" t="str">
        <f t="shared" si="44"/>
        <v/>
      </c>
      <c r="E218" s="181">
        <f>SUM(D209:D218)</f>
        <v>0</v>
      </c>
      <c r="F218" s="177" t="str">
        <f t="shared" si="38"/>
        <v/>
      </c>
      <c r="G218" s="169" t="str">
        <f t="shared" si="39"/>
        <v/>
      </c>
      <c r="H218" s="177" t="str">
        <f t="shared" si="34"/>
        <v/>
      </c>
      <c r="I218" s="177" t="str">
        <f t="shared" si="35"/>
        <v/>
      </c>
      <c r="J218" s="178" t="str">
        <f t="shared" si="36"/>
        <v/>
      </c>
      <c r="K218" s="171" t="str">
        <f t="shared" si="37"/>
        <v/>
      </c>
      <c r="L218" s="179" t="e">
        <f t="shared" si="40"/>
        <v>#VALUE!</v>
      </c>
      <c r="M218" s="180"/>
      <c r="N218" s="216">
        <f t="shared" si="33"/>
        <v>200</v>
      </c>
      <c r="R218" s="188"/>
      <c r="S218" s="191"/>
      <c r="T218" s="190"/>
    </row>
    <row r="219" spans="1:20" ht="13.75" thickBot="1" x14ac:dyDescent="0.85">
      <c r="A219" s="79">
        <f t="shared" si="41"/>
        <v>201</v>
      </c>
      <c r="B219" s="174">
        <f t="shared" si="42"/>
        <v>0</v>
      </c>
      <c r="C219" s="175" t="str">
        <f t="shared" si="43"/>
        <v/>
      </c>
      <c r="D219" s="176" t="str">
        <f t="shared" si="44"/>
        <v/>
      </c>
      <c r="E219" s="167"/>
      <c r="F219" s="177" t="str">
        <f t="shared" si="38"/>
        <v/>
      </c>
      <c r="G219" s="169" t="str">
        <f t="shared" si="39"/>
        <v/>
      </c>
      <c r="H219" s="177" t="str">
        <f t="shared" si="34"/>
        <v/>
      </c>
      <c r="I219" s="177" t="str">
        <f t="shared" si="35"/>
        <v/>
      </c>
      <c r="J219" s="178" t="str">
        <f t="shared" si="36"/>
        <v/>
      </c>
      <c r="K219" s="171" t="str">
        <f t="shared" si="37"/>
        <v/>
      </c>
      <c r="L219" s="179" t="e">
        <f t="shared" si="40"/>
        <v>#VALUE!</v>
      </c>
      <c r="M219" s="180"/>
      <c r="N219" s="216">
        <f t="shared" si="33"/>
        <v>201</v>
      </c>
      <c r="R219" s="188"/>
      <c r="S219" s="191"/>
      <c r="T219" s="190"/>
    </row>
    <row r="220" spans="1:20" ht="13.75" thickBot="1" x14ac:dyDescent="0.85">
      <c r="A220" s="79">
        <f t="shared" si="41"/>
        <v>202</v>
      </c>
      <c r="B220" s="174">
        <f t="shared" si="42"/>
        <v>0</v>
      </c>
      <c r="C220" s="175" t="str">
        <f t="shared" si="43"/>
        <v/>
      </c>
      <c r="D220" s="176" t="str">
        <f t="shared" si="44"/>
        <v/>
      </c>
      <c r="E220" s="167"/>
      <c r="F220" s="177" t="str">
        <f t="shared" si="38"/>
        <v/>
      </c>
      <c r="G220" s="169" t="str">
        <f t="shared" si="39"/>
        <v/>
      </c>
      <c r="H220" s="177" t="str">
        <f t="shared" si="34"/>
        <v/>
      </c>
      <c r="I220" s="177" t="str">
        <f t="shared" si="35"/>
        <v/>
      </c>
      <c r="J220" s="178" t="str">
        <f t="shared" si="36"/>
        <v/>
      </c>
      <c r="K220" s="171" t="str">
        <f t="shared" si="37"/>
        <v/>
      </c>
      <c r="L220" s="179" t="e">
        <f t="shared" si="40"/>
        <v>#VALUE!</v>
      </c>
      <c r="M220" s="180"/>
      <c r="N220" s="216">
        <f t="shared" si="33"/>
        <v>202</v>
      </c>
      <c r="R220" s="188"/>
      <c r="S220" s="191"/>
      <c r="T220" s="190"/>
    </row>
    <row r="221" spans="1:20" ht="13.75" thickBot="1" x14ac:dyDescent="0.85">
      <c r="A221" s="79">
        <f t="shared" si="41"/>
        <v>203</v>
      </c>
      <c r="B221" s="174">
        <f t="shared" si="42"/>
        <v>0</v>
      </c>
      <c r="C221" s="175" t="str">
        <f t="shared" si="43"/>
        <v/>
      </c>
      <c r="D221" s="176" t="str">
        <f t="shared" si="44"/>
        <v/>
      </c>
      <c r="E221" s="167"/>
      <c r="F221" s="177" t="str">
        <f t="shared" si="38"/>
        <v/>
      </c>
      <c r="G221" s="169" t="str">
        <f t="shared" si="39"/>
        <v/>
      </c>
      <c r="H221" s="177" t="str">
        <f t="shared" si="34"/>
        <v/>
      </c>
      <c r="I221" s="177" t="str">
        <f t="shared" si="35"/>
        <v/>
      </c>
      <c r="J221" s="178" t="str">
        <f t="shared" si="36"/>
        <v/>
      </c>
      <c r="K221" s="171" t="str">
        <f t="shared" si="37"/>
        <v/>
      </c>
      <c r="L221" s="179" t="e">
        <f t="shared" si="40"/>
        <v>#VALUE!</v>
      </c>
      <c r="M221" s="180"/>
      <c r="N221" s="216">
        <f t="shared" si="33"/>
        <v>203</v>
      </c>
      <c r="R221" s="188"/>
      <c r="S221" s="191"/>
      <c r="T221" s="190"/>
    </row>
    <row r="222" spans="1:20" ht="13.75" thickBot="1" x14ac:dyDescent="0.85">
      <c r="A222" s="79">
        <f t="shared" si="41"/>
        <v>204</v>
      </c>
      <c r="B222" s="174">
        <f t="shared" si="42"/>
        <v>0</v>
      </c>
      <c r="C222" s="175" t="str">
        <f t="shared" si="43"/>
        <v/>
      </c>
      <c r="D222" s="176" t="str">
        <f t="shared" si="44"/>
        <v/>
      </c>
      <c r="E222" s="167"/>
      <c r="F222" s="177" t="str">
        <f t="shared" si="38"/>
        <v/>
      </c>
      <c r="G222" s="169" t="str">
        <f t="shared" si="39"/>
        <v/>
      </c>
      <c r="H222" s="177" t="str">
        <f t="shared" si="34"/>
        <v/>
      </c>
      <c r="I222" s="177" t="str">
        <f t="shared" si="35"/>
        <v/>
      </c>
      <c r="J222" s="178" t="str">
        <f t="shared" si="36"/>
        <v/>
      </c>
      <c r="K222" s="171" t="str">
        <f t="shared" si="37"/>
        <v/>
      </c>
      <c r="L222" s="179" t="e">
        <f t="shared" si="40"/>
        <v>#VALUE!</v>
      </c>
      <c r="M222" s="180"/>
      <c r="N222" s="216">
        <f t="shared" si="33"/>
        <v>204</v>
      </c>
      <c r="R222" s="188"/>
      <c r="S222" s="191"/>
      <c r="T222" s="190"/>
    </row>
    <row r="223" spans="1:20" ht="13.75" thickBot="1" x14ac:dyDescent="0.85">
      <c r="A223" s="79">
        <f t="shared" si="41"/>
        <v>205</v>
      </c>
      <c r="B223" s="174">
        <f t="shared" si="42"/>
        <v>0</v>
      </c>
      <c r="C223" s="175" t="str">
        <f t="shared" si="43"/>
        <v/>
      </c>
      <c r="D223" s="176" t="str">
        <f t="shared" si="44"/>
        <v/>
      </c>
      <c r="E223" s="167"/>
      <c r="F223" s="177" t="str">
        <f t="shared" si="38"/>
        <v/>
      </c>
      <c r="G223" s="169" t="str">
        <f t="shared" si="39"/>
        <v/>
      </c>
      <c r="H223" s="177" t="str">
        <f t="shared" si="34"/>
        <v/>
      </c>
      <c r="I223" s="177" t="str">
        <f t="shared" si="35"/>
        <v/>
      </c>
      <c r="J223" s="178" t="str">
        <f t="shared" si="36"/>
        <v/>
      </c>
      <c r="K223" s="171" t="str">
        <f t="shared" si="37"/>
        <v/>
      </c>
      <c r="L223" s="179" t="e">
        <f t="shared" si="40"/>
        <v>#VALUE!</v>
      </c>
      <c r="M223" s="180"/>
      <c r="N223" s="216">
        <f t="shared" si="33"/>
        <v>205</v>
      </c>
      <c r="R223" s="188"/>
      <c r="S223" s="191"/>
      <c r="T223" s="190"/>
    </row>
    <row r="224" spans="1:20" ht="13.75" thickBot="1" x14ac:dyDescent="0.85">
      <c r="A224" s="79">
        <f t="shared" si="41"/>
        <v>206</v>
      </c>
      <c r="B224" s="174">
        <f t="shared" si="42"/>
        <v>0</v>
      </c>
      <c r="C224" s="175" t="str">
        <f t="shared" si="43"/>
        <v/>
      </c>
      <c r="D224" s="176" t="str">
        <f t="shared" si="44"/>
        <v/>
      </c>
      <c r="E224" s="167"/>
      <c r="F224" s="177" t="str">
        <f t="shared" si="38"/>
        <v/>
      </c>
      <c r="G224" s="169" t="str">
        <f t="shared" si="39"/>
        <v/>
      </c>
      <c r="H224" s="177" t="str">
        <f t="shared" si="34"/>
        <v/>
      </c>
      <c r="I224" s="177" t="str">
        <f t="shared" si="35"/>
        <v/>
      </c>
      <c r="J224" s="178" t="str">
        <f t="shared" si="36"/>
        <v/>
      </c>
      <c r="K224" s="171" t="str">
        <f t="shared" si="37"/>
        <v/>
      </c>
      <c r="L224" s="179" t="e">
        <f t="shared" si="40"/>
        <v>#VALUE!</v>
      </c>
      <c r="M224" s="180"/>
      <c r="N224" s="216">
        <f t="shared" si="33"/>
        <v>206</v>
      </c>
      <c r="R224" s="188"/>
      <c r="S224" s="191"/>
      <c r="T224" s="190"/>
    </row>
    <row r="225" spans="1:20" ht="13.75" thickBot="1" x14ac:dyDescent="0.85">
      <c r="A225" s="79">
        <f t="shared" si="41"/>
        <v>207</v>
      </c>
      <c r="B225" s="174">
        <f t="shared" si="42"/>
        <v>0</v>
      </c>
      <c r="C225" s="175" t="str">
        <f t="shared" si="43"/>
        <v/>
      </c>
      <c r="D225" s="176" t="str">
        <f t="shared" si="44"/>
        <v/>
      </c>
      <c r="E225" s="167"/>
      <c r="F225" s="177" t="str">
        <f t="shared" si="38"/>
        <v/>
      </c>
      <c r="G225" s="169" t="str">
        <f t="shared" si="39"/>
        <v/>
      </c>
      <c r="H225" s="177" t="str">
        <f t="shared" si="34"/>
        <v/>
      </c>
      <c r="I225" s="177" t="str">
        <f t="shared" si="35"/>
        <v/>
      </c>
      <c r="J225" s="178" t="str">
        <f t="shared" si="36"/>
        <v/>
      </c>
      <c r="K225" s="171" t="str">
        <f t="shared" si="37"/>
        <v/>
      </c>
      <c r="L225" s="179" t="e">
        <f t="shared" si="40"/>
        <v>#VALUE!</v>
      </c>
      <c r="M225" s="180"/>
      <c r="N225" s="216">
        <f t="shared" si="33"/>
        <v>207</v>
      </c>
      <c r="R225" s="188"/>
      <c r="S225" s="191"/>
      <c r="T225" s="190"/>
    </row>
    <row r="226" spans="1:20" ht="13.75" thickBot="1" x14ac:dyDescent="0.85">
      <c r="A226" s="79">
        <f t="shared" si="41"/>
        <v>208</v>
      </c>
      <c r="B226" s="174">
        <f t="shared" si="42"/>
        <v>0</v>
      </c>
      <c r="C226" s="175" t="str">
        <f t="shared" si="43"/>
        <v/>
      </c>
      <c r="D226" s="176" t="str">
        <f t="shared" si="44"/>
        <v/>
      </c>
      <c r="E226" s="167"/>
      <c r="F226" s="177" t="str">
        <f t="shared" si="38"/>
        <v/>
      </c>
      <c r="G226" s="169" t="str">
        <f t="shared" si="39"/>
        <v/>
      </c>
      <c r="H226" s="177" t="str">
        <f t="shared" si="34"/>
        <v/>
      </c>
      <c r="I226" s="177" t="str">
        <f t="shared" si="35"/>
        <v/>
      </c>
      <c r="J226" s="178" t="str">
        <f t="shared" si="36"/>
        <v/>
      </c>
      <c r="K226" s="171" t="str">
        <f t="shared" si="37"/>
        <v/>
      </c>
      <c r="L226" s="179" t="e">
        <f t="shared" si="40"/>
        <v>#VALUE!</v>
      </c>
      <c r="M226" s="180"/>
      <c r="N226" s="216">
        <f t="shared" si="33"/>
        <v>208</v>
      </c>
      <c r="R226" s="188"/>
      <c r="S226" s="191"/>
      <c r="T226" s="190"/>
    </row>
    <row r="227" spans="1:20" ht="13.75" thickBot="1" x14ac:dyDescent="0.85">
      <c r="A227" s="79">
        <f t="shared" si="41"/>
        <v>209</v>
      </c>
      <c r="B227" s="174">
        <f t="shared" si="42"/>
        <v>0</v>
      </c>
      <c r="C227" s="175" t="str">
        <f t="shared" si="43"/>
        <v/>
      </c>
      <c r="D227" s="176" t="str">
        <f t="shared" si="44"/>
        <v/>
      </c>
      <c r="E227" s="167"/>
      <c r="F227" s="177" t="str">
        <f t="shared" si="38"/>
        <v/>
      </c>
      <c r="G227" s="169" t="str">
        <f t="shared" si="39"/>
        <v/>
      </c>
      <c r="H227" s="177" t="str">
        <f t="shared" si="34"/>
        <v/>
      </c>
      <c r="I227" s="177" t="str">
        <f t="shared" si="35"/>
        <v/>
      </c>
      <c r="J227" s="178" t="str">
        <f t="shared" si="36"/>
        <v/>
      </c>
      <c r="K227" s="171" t="str">
        <f t="shared" si="37"/>
        <v/>
      </c>
      <c r="L227" s="179" t="e">
        <f t="shared" si="40"/>
        <v>#VALUE!</v>
      </c>
      <c r="M227" s="180"/>
      <c r="N227" s="216">
        <f t="shared" si="33"/>
        <v>209</v>
      </c>
      <c r="R227" s="188"/>
      <c r="S227" s="191"/>
      <c r="T227" s="190"/>
    </row>
    <row r="228" spans="1:20" ht="13.75" thickBot="1" x14ac:dyDescent="0.85">
      <c r="A228" s="79">
        <f t="shared" si="41"/>
        <v>210</v>
      </c>
      <c r="B228" s="174">
        <f t="shared" si="42"/>
        <v>0</v>
      </c>
      <c r="C228" s="175" t="str">
        <f t="shared" si="43"/>
        <v/>
      </c>
      <c r="D228" s="176" t="str">
        <f t="shared" si="44"/>
        <v/>
      </c>
      <c r="E228" s="181">
        <f>SUM(D219:D228)</f>
        <v>0</v>
      </c>
      <c r="F228" s="177" t="str">
        <f t="shared" si="38"/>
        <v/>
      </c>
      <c r="G228" s="169" t="str">
        <f t="shared" si="39"/>
        <v/>
      </c>
      <c r="H228" s="177" t="str">
        <f t="shared" si="34"/>
        <v/>
      </c>
      <c r="I228" s="177" t="str">
        <f t="shared" si="35"/>
        <v/>
      </c>
      <c r="J228" s="178" t="str">
        <f t="shared" si="36"/>
        <v/>
      </c>
      <c r="K228" s="171" t="str">
        <f t="shared" si="37"/>
        <v/>
      </c>
      <c r="L228" s="179" t="e">
        <f t="shared" si="40"/>
        <v>#VALUE!</v>
      </c>
      <c r="M228" s="180"/>
      <c r="N228" s="216">
        <f t="shared" si="33"/>
        <v>210</v>
      </c>
      <c r="R228" s="188"/>
      <c r="S228" s="191"/>
      <c r="T228" s="190"/>
    </row>
    <row r="229" spans="1:20" ht="13.75" thickBot="1" x14ac:dyDescent="0.85">
      <c r="A229" s="79">
        <f t="shared" si="41"/>
        <v>211</v>
      </c>
      <c r="B229" s="174">
        <f t="shared" si="42"/>
        <v>0</v>
      </c>
      <c r="C229" s="175" t="str">
        <f t="shared" si="43"/>
        <v/>
      </c>
      <c r="D229" s="176" t="str">
        <f t="shared" si="44"/>
        <v/>
      </c>
      <c r="E229" s="167"/>
      <c r="F229" s="177" t="str">
        <f t="shared" si="38"/>
        <v/>
      </c>
      <c r="G229" s="169" t="str">
        <f t="shared" si="39"/>
        <v/>
      </c>
      <c r="H229" s="177" t="str">
        <f t="shared" si="34"/>
        <v/>
      </c>
      <c r="I229" s="177" t="str">
        <f t="shared" si="35"/>
        <v/>
      </c>
      <c r="J229" s="178" t="str">
        <f t="shared" si="36"/>
        <v/>
      </c>
      <c r="K229" s="171" t="str">
        <f t="shared" si="37"/>
        <v/>
      </c>
      <c r="L229" s="179" t="e">
        <f t="shared" si="40"/>
        <v>#VALUE!</v>
      </c>
      <c r="M229" s="180"/>
      <c r="N229" s="216">
        <f t="shared" si="33"/>
        <v>211</v>
      </c>
      <c r="R229" s="188"/>
      <c r="S229" s="191"/>
      <c r="T229" s="190"/>
    </row>
    <row r="230" spans="1:20" ht="13.75" thickBot="1" x14ac:dyDescent="0.85">
      <c r="A230" s="79">
        <f t="shared" si="41"/>
        <v>212</v>
      </c>
      <c r="B230" s="174">
        <f t="shared" si="42"/>
        <v>0</v>
      </c>
      <c r="C230" s="175" t="str">
        <f t="shared" si="43"/>
        <v/>
      </c>
      <c r="D230" s="176" t="str">
        <f t="shared" si="44"/>
        <v/>
      </c>
      <c r="E230" s="167"/>
      <c r="F230" s="177" t="str">
        <f t="shared" si="38"/>
        <v/>
      </c>
      <c r="G230" s="169" t="str">
        <f t="shared" si="39"/>
        <v/>
      </c>
      <c r="H230" s="177" t="str">
        <f t="shared" si="34"/>
        <v/>
      </c>
      <c r="I230" s="177" t="str">
        <f t="shared" si="35"/>
        <v/>
      </c>
      <c r="J230" s="178" t="str">
        <f t="shared" si="36"/>
        <v/>
      </c>
      <c r="K230" s="171" t="str">
        <f t="shared" si="37"/>
        <v/>
      </c>
      <c r="L230" s="179" t="e">
        <f t="shared" si="40"/>
        <v>#VALUE!</v>
      </c>
      <c r="M230" s="180"/>
      <c r="N230" s="216">
        <f t="shared" si="33"/>
        <v>212</v>
      </c>
      <c r="R230" s="188"/>
      <c r="S230" s="191"/>
      <c r="T230" s="190"/>
    </row>
    <row r="231" spans="1:20" ht="13.75" thickBot="1" x14ac:dyDescent="0.85">
      <c r="A231" s="79">
        <f t="shared" si="41"/>
        <v>213</v>
      </c>
      <c r="B231" s="174">
        <f t="shared" si="42"/>
        <v>0</v>
      </c>
      <c r="C231" s="175" t="str">
        <f t="shared" si="43"/>
        <v/>
      </c>
      <c r="D231" s="176" t="str">
        <f t="shared" si="44"/>
        <v/>
      </c>
      <c r="E231" s="167"/>
      <c r="F231" s="177" t="str">
        <f t="shared" si="38"/>
        <v/>
      </c>
      <c r="G231" s="169" t="str">
        <f t="shared" si="39"/>
        <v/>
      </c>
      <c r="H231" s="177" t="str">
        <f t="shared" si="34"/>
        <v/>
      </c>
      <c r="I231" s="177" t="str">
        <f t="shared" si="35"/>
        <v/>
      </c>
      <c r="J231" s="178" t="str">
        <f t="shared" si="36"/>
        <v/>
      </c>
      <c r="K231" s="171" t="str">
        <f t="shared" si="37"/>
        <v/>
      </c>
      <c r="L231" s="179" t="e">
        <f t="shared" si="40"/>
        <v>#VALUE!</v>
      </c>
      <c r="M231" s="180"/>
      <c r="N231" s="216">
        <f t="shared" si="33"/>
        <v>213</v>
      </c>
      <c r="R231" s="188"/>
      <c r="S231" s="191"/>
      <c r="T231" s="190"/>
    </row>
    <row r="232" spans="1:20" ht="13.75" thickBot="1" x14ac:dyDescent="0.85">
      <c r="A232" s="79">
        <f t="shared" si="41"/>
        <v>214</v>
      </c>
      <c r="B232" s="174">
        <f t="shared" si="42"/>
        <v>0</v>
      </c>
      <c r="C232" s="175" t="str">
        <f t="shared" si="43"/>
        <v/>
      </c>
      <c r="D232" s="176" t="str">
        <f t="shared" si="44"/>
        <v/>
      </c>
      <c r="E232" s="167"/>
      <c r="F232" s="177" t="str">
        <f t="shared" si="38"/>
        <v/>
      </c>
      <c r="G232" s="169" t="str">
        <f t="shared" si="39"/>
        <v/>
      </c>
      <c r="H232" s="177" t="str">
        <f t="shared" si="34"/>
        <v/>
      </c>
      <c r="I232" s="177" t="str">
        <f t="shared" si="35"/>
        <v/>
      </c>
      <c r="J232" s="178" t="str">
        <f t="shared" si="36"/>
        <v/>
      </c>
      <c r="K232" s="171" t="str">
        <f t="shared" si="37"/>
        <v/>
      </c>
      <c r="L232" s="179" t="e">
        <f t="shared" si="40"/>
        <v>#VALUE!</v>
      </c>
      <c r="M232" s="180"/>
      <c r="N232" s="216">
        <f t="shared" si="33"/>
        <v>214</v>
      </c>
      <c r="R232" s="188"/>
      <c r="S232" s="191"/>
      <c r="T232" s="190"/>
    </row>
    <row r="233" spans="1:20" ht="13.75" thickBot="1" x14ac:dyDescent="0.85">
      <c r="A233" s="79">
        <f t="shared" si="41"/>
        <v>215</v>
      </c>
      <c r="B233" s="174">
        <f t="shared" si="42"/>
        <v>0</v>
      </c>
      <c r="C233" s="175" t="str">
        <f t="shared" si="43"/>
        <v/>
      </c>
      <c r="D233" s="176" t="str">
        <f t="shared" si="44"/>
        <v/>
      </c>
      <c r="E233" s="167"/>
      <c r="F233" s="177" t="str">
        <f t="shared" si="38"/>
        <v/>
      </c>
      <c r="G233" s="169" t="str">
        <f t="shared" si="39"/>
        <v/>
      </c>
      <c r="H233" s="177" t="str">
        <f t="shared" si="34"/>
        <v/>
      </c>
      <c r="I233" s="177" t="str">
        <f t="shared" si="35"/>
        <v/>
      </c>
      <c r="J233" s="178" t="str">
        <f t="shared" si="36"/>
        <v/>
      </c>
      <c r="K233" s="171" t="str">
        <f t="shared" si="37"/>
        <v/>
      </c>
      <c r="L233" s="179" t="e">
        <f t="shared" si="40"/>
        <v>#VALUE!</v>
      </c>
      <c r="M233" s="180"/>
      <c r="N233" s="216">
        <f t="shared" si="33"/>
        <v>215</v>
      </c>
      <c r="R233" s="188"/>
      <c r="S233" s="191"/>
      <c r="T233" s="190"/>
    </row>
    <row r="234" spans="1:20" ht="13.75" thickBot="1" x14ac:dyDescent="0.85">
      <c r="A234" s="79">
        <f t="shared" si="41"/>
        <v>216</v>
      </c>
      <c r="B234" s="174">
        <f t="shared" si="42"/>
        <v>0</v>
      </c>
      <c r="C234" s="175" t="str">
        <f t="shared" si="43"/>
        <v/>
      </c>
      <c r="D234" s="176" t="str">
        <f t="shared" si="44"/>
        <v/>
      </c>
      <c r="E234" s="167"/>
      <c r="F234" s="177" t="str">
        <f t="shared" si="38"/>
        <v/>
      </c>
      <c r="G234" s="169" t="str">
        <f t="shared" si="39"/>
        <v/>
      </c>
      <c r="H234" s="177" t="str">
        <f t="shared" si="34"/>
        <v/>
      </c>
      <c r="I234" s="177" t="str">
        <f t="shared" si="35"/>
        <v/>
      </c>
      <c r="J234" s="178" t="str">
        <f t="shared" si="36"/>
        <v/>
      </c>
      <c r="K234" s="171" t="str">
        <f t="shared" si="37"/>
        <v/>
      </c>
      <c r="L234" s="179" t="e">
        <f t="shared" si="40"/>
        <v>#VALUE!</v>
      </c>
      <c r="M234" s="180"/>
      <c r="N234" s="216">
        <f t="shared" si="33"/>
        <v>216</v>
      </c>
      <c r="R234" s="188"/>
      <c r="S234" s="191"/>
      <c r="T234" s="190"/>
    </row>
    <row r="235" spans="1:20" ht="13.75" thickBot="1" x14ac:dyDescent="0.85">
      <c r="A235" s="79">
        <f t="shared" si="41"/>
        <v>217</v>
      </c>
      <c r="B235" s="174">
        <f t="shared" si="42"/>
        <v>0</v>
      </c>
      <c r="C235" s="175" t="str">
        <f t="shared" si="43"/>
        <v/>
      </c>
      <c r="D235" s="176" t="str">
        <f t="shared" si="44"/>
        <v/>
      </c>
      <c r="E235" s="167"/>
      <c r="F235" s="177" t="str">
        <f t="shared" si="38"/>
        <v/>
      </c>
      <c r="G235" s="169" t="str">
        <f t="shared" si="39"/>
        <v/>
      </c>
      <c r="H235" s="177" t="str">
        <f t="shared" si="34"/>
        <v/>
      </c>
      <c r="I235" s="177" t="str">
        <f t="shared" si="35"/>
        <v/>
      </c>
      <c r="J235" s="178" t="str">
        <f t="shared" si="36"/>
        <v/>
      </c>
      <c r="K235" s="171" t="str">
        <f t="shared" si="37"/>
        <v/>
      </c>
      <c r="L235" s="179" t="e">
        <f t="shared" si="40"/>
        <v>#VALUE!</v>
      </c>
      <c r="M235" s="180"/>
      <c r="N235" s="216">
        <f t="shared" si="33"/>
        <v>217</v>
      </c>
      <c r="R235" s="188"/>
      <c r="S235" s="191"/>
      <c r="T235" s="190"/>
    </row>
    <row r="236" spans="1:20" ht="13.75" thickBot="1" x14ac:dyDescent="0.85">
      <c r="A236" s="79">
        <f t="shared" si="41"/>
        <v>218</v>
      </c>
      <c r="B236" s="174">
        <f t="shared" si="42"/>
        <v>0</v>
      </c>
      <c r="C236" s="175" t="str">
        <f t="shared" si="43"/>
        <v/>
      </c>
      <c r="D236" s="176" t="str">
        <f t="shared" si="44"/>
        <v/>
      </c>
      <c r="E236" s="167"/>
      <c r="F236" s="177" t="str">
        <f t="shared" si="38"/>
        <v/>
      </c>
      <c r="G236" s="169" t="str">
        <f t="shared" si="39"/>
        <v/>
      </c>
      <c r="H236" s="177" t="str">
        <f t="shared" si="34"/>
        <v/>
      </c>
      <c r="I236" s="177" t="str">
        <f t="shared" si="35"/>
        <v/>
      </c>
      <c r="J236" s="178" t="str">
        <f t="shared" si="36"/>
        <v/>
      </c>
      <c r="K236" s="171" t="str">
        <f t="shared" si="37"/>
        <v/>
      </c>
      <c r="L236" s="179" t="e">
        <f t="shared" si="40"/>
        <v>#VALUE!</v>
      </c>
      <c r="M236" s="180"/>
      <c r="N236" s="216">
        <f t="shared" si="33"/>
        <v>218</v>
      </c>
      <c r="R236" s="188"/>
      <c r="S236" s="191"/>
      <c r="T236" s="190"/>
    </row>
    <row r="237" spans="1:20" ht="13.75" thickBot="1" x14ac:dyDescent="0.85">
      <c r="A237" s="79">
        <f t="shared" si="41"/>
        <v>219</v>
      </c>
      <c r="B237" s="174">
        <f t="shared" si="42"/>
        <v>0</v>
      </c>
      <c r="C237" s="175" t="str">
        <f t="shared" si="43"/>
        <v/>
      </c>
      <c r="D237" s="176" t="str">
        <f t="shared" si="44"/>
        <v/>
      </c>
      <c r="E237" s="167"/>
      <c r="F237" s="177" t="str">
        <f t="shared" si="38"/>
        <v/>
      </c>
      <c r="G237" s="169" t="str">
        <f t="shared" si="39"/>
        <v/>
      </c>
      <c r="H237" s="177" t="str">
        <f t="shared" si="34"/>
        <v/>
      </c>
      <c r="I237" s="177" t="str">
        <f t="shared" si="35"/>
        <v/>
      </c>
      <c r="J237" s="178" t="str">
        <f t="shared" si="36"/>
        <v/>
      </c>
      <c r="K237" s="171" t="str">
        <f t="shared" si="37"/>
        <v/>
      </c>
      <c r="L237" s="179" t="e">
        <f t="shared" si="40"/>
        <v>#VALUE!</v>
      </c>
      <c r="M237" s="180"/>
      <c r="N237" s="216">
        <f t="shared" si="33"/>
        <v>219</v>
      </c>
      <c r="R237" s="188"/>
      <c r="S237" s="191"/>
      <c r="T237" s="190"/>
    </row>
    <row r="238" spans="1:20" ht="13.75" thickBot="1" x14ac:dyDescent="0.85">
      <c r="A238" s="79">
        <f t="shared" si="41"/>
        <v>220</v>
      </c>
      <c r="B238" s="174">
        <f t="shared" si="42"/>
        <v>0</v>
      </c>
      <c r="C238" s="175" t="str">
        <f t="shared" si="43"/>
        <v/>
      </c>
      <c r="D238" s="176" t="str">
        <f t="shared" si="44"/>
        <v/>
      </c>
      <c r="E238" s="181">
        <f>SUM(D229:D238)</f>
        <v>0</v>
      </c>
      <c r="F238" s="177" t="str">
        <f t="shared" si="38"/>
        <v/>
      </c>
      <c r="G238" s="169" t="str">
        <f t="shared" si="39"/>
        <v/>
      </c>
      <c r="H238" s="177" t="str">
        <f t="shared" si="34"/>
        <v/>
      </c>
      <c r="I238" s="177" t="str">
        <f t="shared" si="35"/>
        <v/>
      </c>
      <c r="J238" s="178" t="str">
        <f t="shared" si="36"/>
        <v/>
      </c>
      <c r="K238" s="171" t="str">
        <f t="shared" si="37"/>
        <v/>
      </c>
      <c r="L238" s="179" t="e">
        <f t="shared" si="40"/>
        <v>#VALUE!</v>
      </c>
      <c r="M238" s="180"/>
      <c r="N238" s="216">
        <f t="shared" si="33"/>
        <v>220</v>
      </c>
      <c r="R238" s="188"/>
      <c r="S238" s="191"/>
      <c r="T238" s="190"/>
    </row>
    <row r="239" spans="1:20" ht="13.75" thickBot="1" x14ac:dyDescent="0.85">
      <c r="A239" s="79">
        <f t="shared" si="41"/>
        <v>221</v>
      </c>
      <c r="B239" s="174">
        <f t="shared" si="42"/>
        <v>0</v>
      </c>
      <c r="C239" s="175" t="str">
        <f t="shared" si="43"/>
        <v/>
      </c>
      <c r="D239" s="176" t="str">
        <f t="shared" si="44"/>
        <v/>
      </c>
      <c r="E239" s="167"/>
      <c r="F239" s="177" t="str">
        <f t="shared" si="38"/>
        <v/>
      </c>
      <c r="G239" s="169" t="str">
        <f t="shared" si="39"/>
        <v/>
      </c>
      <c r="H239" s="177" t="str">
        <f t="shared" si="34"/>
        <v/>
      </c>
      <c r="I239" s="177" t="str">
        <f t="shared" si="35"/>
        <v/>
      </c>
      <c r="J239" s="178" t="str">
        <f t="shared" si="36"/>
        <v/>
      </c>
      <c r="K239" s="171" t="str">
        <f t="shared" si="37"/>
        <v/>
      </c>
      <c r="L239" s="179" t="e">
        <f t="shared" si="40"/>
        <v>#VALUE!</v>
      </c>
      <c r="M239" s="180"/>
      <c r="N239" s="216">
        <f t="shared" si="33"/>
        <v>221</v>
      </c>
      <c r="R239" s="188"/>
      <c r="S239" s="191"/>
      <c r="T239" s="190"/>
    </row>
    <row r="240" spans="1:20" ht="13.75" thickBot="1" x14ac:dyDescent="0.85">
      <c r="A240" s="79">
        <f t="shared" si="41"/>
        <v>222</v>
      </c>
      <c r="B240" s="174">
        <f t="shared" si="42"/>
        <v>0</v>
      </c>
      <c r="C240" s="175" t="str">
        <f t="shared" si="43"/>
        <v/>
      </c>
      <c r="D240" s="176" t="str">
        <f t="shared" si="44"/>
        <v/>
      </c>
      <c r="E240" s="167"/>
      <c r="F240" s="177" t="str">
        <f t="shared" si="38"/>
        <v/>
      </c>
      <c r="G240" s="169" t="str">
        <f t="shared" si="39"/>
        <v/>
      </c>
      <c r="H240" s="177" t="str">
        <f t="shared" si="34"/>
        <v/>
      </c>
      <c r="I240" s="177" t="str">
        <f t="shared" si="35"/>
        <v/>
      </c>
      <c r="J240" s="178" t="str">
        <f t="shared" si="36"/>
        <v/>
      </c>
      <c r="K240" s="171" t="str">
        <f t="shared" si="37"/>
        <v/>
      </c>
      <c r="L240" s="179" t="e">
        <f t="shared" si="40"/>
        <v>#VALUE!</v>
      </c>
      <c r="M240" s="180"/>
      <c r="N240" s="216">
        <f t="shared" si="33"/>
        <v>222</v>
      </c>
      <c r="R240" s="188"/>
      <c r="S240" s="191"/>
      <c r="T240" s="190"/>
    </row>
    <row r="241" spans="1:20" ht="13.75" thickBot="1" x14ac:dyDescent="0.85">
      <c r="A241" s="79">
        <f t="shared" si="41"/>
        <v>223</v>
      </c>
      <c r="B241" s="174">
        <f t="shared" si="42"/>
        <v>0</v>
      </c>
      <c r="C241" s="175" t="str">
        <f t="shared" si="43"/>
        <v/>
      </c>
      <c r="D241" s="176" t="str">
        <f t="shared" si="44"/>
        <v/>
      </c>
      <c r="E241" s="167"/>
      <c r="F241" s="177" t="str">
        <f t="shared" si="38"/>
        <v/>
      </c>
      <c r="G241" s="169" t="str">
        <f t="shared" si="39"/>
        <v/>
      </c>
      <c r="H241" s="177" t="str">
        <f t="shared" si="34"/>
        <v/>
      </c>
      <c r="I241" s="177" t="str">
        <f t="shared" si="35"/>
        <v/>
      </c>
      <c r="J241" s="178" t="str">
        <f t="shared" si="36"/>
        <v/>
      </c>
      <c r="K241" s="171" t="str">
        <f t="shared" si="37"/>
        <v/>
      </c>
      <c r="L241" s="179" t="e">
        <f t="shared" si="40"/>
        <v>#VALUE!</v>
      </c>
      <c r="M241" s="180"/>
      <c r="N241" s="216">
        <f t="shared" si="33"/>
        <v>223</v>
      </c>
      <c r="R241" s="188"/>
      <c r="S241" s="191"/>
      <c r="T241" s="190"/>
    </row>
    <row r="242" spans="1:20" ht="13.75" thickBot="1" x14ac:dyDescent="0.85">
      <c r="A242" s="79">
        <f t="shared" si="41"/>
        <v>224</v>
      </c>
      <c r="B242" s="174">
        <f t="shared" si="42"/>
        <v>0</v>
      </c>
      <c r="C242" s="175" t="str">
        <f t="shared" si="43"/>
        <v/>
      </c>
      <c r="D242" s="176" t="str">
        <f t="shared" si="44"/>
        <v/>
      </c>
      <c r="E242" s="167"/>
      <c r="F242" s="177" t="str">
        <f t="shared" si="38"/>
        <v/>
      </c>
      <c r="G242" s="169" t="str">
        <f t="shared" si="39"/>
        <v/>
      </c>
      <c r="H242" s="177" t="str">
        <f t="shared" si="34"/>
        <v/>
      </c>
      <c r="I242" s="177" t="str">
        <f t="shared" si="35"/>
        <v/>
      </c>
      <c r="J242" s="178" t="str">
        <f t="shared" si="36"/>
        <v/>
      </c>
      <c r="K242" s="171" t="str">
        <f t="shared" si="37"/>
        <v/>
      </c>
      <c r="L242" s="179" t="e">
        <f t="shared" si="40"/>
        <v>#VALUE!</v>
      </c>
      <c r="M242" s="180"/>
      <c r="N242" s="216">
        <f t="shared" si="33"/>
        <v>224</v>
      </c>
      <c r="R242" s="188"/>
      <c r="S242" s="191"/>
      <c r="T242" s="190"/>
    </row>
    <row r="243" spans="1:20" ht="13.75" thickBot="1" x14ac:dyDescent="0.85">
      <c r="A243" s="79">
        <f t="shared" si="41"/>
        <v>225</v>
      </c>
      <c r="B243" s="174">
        <f t="shared" si="42"/>
        <v>0</v>
      </c>
      <c r="C243" s="175" t="str">
        <f t="shared" si="43"/>
        <v/>
      </c>
      <c r="D243" s="176" t="str">
        <f t="shared" si="44"/>
        <v/>
      </c>
      <c r="E243" s="167"/>
      <c r="F243" s="177" t="str">
        <f t="shared" si="38"/>
        <v/>
      </c>
      <c r="G243" s="169" t="str">
        <f t="shared" si="39"/>
        <v/>
      </c>
      <c r="H243" s="177" t="str">
        <f t="shared" si="34"/>
        <v/>
      </c>
      <c r="I243" s="177" t="str">
        <f t="shared" si="35"/>
        <v/>
      </c>
      <c r="J243" s="178" t="str">
        <f t="shared" si="36"/>
        <v/>
      </c>
      <c r="K243" s="171" t="str">
        <f t="shared" si="37"/>
        <v/>
      </c>
      <c r="L243" s="179" t="e">
        <f t="shared" si="40"/>
        <v>#VALUE!</v>
      </c>
      <c r="M243" s="180"/>
      <c r="N243" s="216">
        <f t="shared" si="33"/>
        <v>225</v>
      </c>
      <c r="R243" s="188"/>
      <c r="S243" s="191"/>
      <c r="T243" s="190"/>
    </row>
    <row r="244" spans="1:20" ht="13.75" thickBot="1" x14ac:dyDescent="0.85">
      <c r="A244" s="79">
        <f t="shared" si="41"/>
        <v>226</v>
      </c>
      <c r="B244" s="174">
        <f t="shared" si="42"/>
        <v>0</v>
      </c>
      <c r="C244" s="175" t="str">
        <f t="shared" si="43"/>
        <v/>
      </c>
      <c r="D244" s="176" t="str">
        <f t="shared" si="44"/>
        <v/>
      </c>
      <c r="E244" s="167"/>
      <c r="F244" s="177" t="str">
        <f t="shared" si="38"/>
        <v/>
      </c>
      <c r="G244" s="169" t="str">
        <f t="shared" si="39"/>
        <v/>
      </c>
      <c r="H244" s="177" t="str">
        <f t="shared" si="34"/>
        <v/>
      </c>
      <c r="I244" s="177" t="str">
        <f t="shared" si="35"/>
        <v/>
      </c>
      <c r="J244" s="178" t="str">
        <f t="shared" si="36"/>
        <v/>
      </c>
      <c r="K244" s="171" t="str">
        <f t="shared" si="37"/>
        <v/>
      </c>
      <c r="L244" s="179" t="e">
        <f t="shared" si="40"/>
        <v>#VALUE!</v>
      </c>
      <c r="M244" s="180"/>
      <c r="N244" s="216">
        <f t="shared" si="33"/>
        <v>226</v>
      </c>
      <c r="R244" s="188"/>
      <c r="S244" s="191"/>
      <c r="T244" s="190"/>
    </row>
    <row r="245" spans="1:20" ht="13.75" thickBot="1" x14ac:dyDescent="0.85">
      <c r="A245" s="79">
        <f t="shared" si="41"/>
        <v>227</v>
      </c>
      <c r="B245" s="174">
        <f t="shared" si="42"/>
        <v>0</v>
      </c>
      <c r="C245" s="175" t="str">
        <f t="shared" si="43"/>
        <v/>
      </c>
      <c r="D245" s="176" t="str">
        <f t="shared" si="44"/>
        <v/>
      </c>
      <c r="E245" s="167"/>
      <c r="F245" s="177" t="str">
        <f t="shared" si="38"/>
        <v/>
      </c>
      <c r="G245" s="169" t="str">
        <f t="shared" si="39"/>
        <v/>
      </c>
      <c r="H245" s="177" t="str">
        <f t="shared" si="34"/>
        <v/>
      </c>
      <c r="I245" s="177" t="str">
        <f t="shared" si="35"/>
        <v/>
      </c>
      <c r="J245" s="178" t="str">
        <f t="shared" si="36"/>
        <v/>
      </c>
      <c r="K245" s="171" t="str">
        <f t="shared" si="37"/>
        <v/>
      </c>
      <c r="L245" s="179" t="e">
        <f t="shared" si="40"/>
        <v>#VALUE!</v>
      </c>
      <c r="M245" s="180"/>
      <c r="N245" s="216">
        <f t="shared" si="33"/>
        <v>227</v>
      </c>
      <c r="R245" s="188"/>
      <c r="S245" s="191"/>
      <c r="T245" s="190"/>
    </row>
    <row r="246" spans="1:20" ht="13.75" thickBot="1" x14ac:dyDescent="0.85">
      <c r="A246" s="79">
        <f t="shared" si="41"/>
        <v>228</v>
      </c>
      <c r="B246" s="174">
        <f t="shared" si="42"/>
        <v>0</v>
      </c>
      <c r="C246" s="175" t="str">
        <f t="shared" si="43"/>
        <v/>
      </c>
      <c r="D246" s="176" t="str">
        <f t="shared" si="44"/>
        <v/>
      </c>
      <c r="E246" s="167"/>
      <c r="F246" s="177" t="str">
        <f t="shared" si="38"/>
        <v/>
      </c>
      <c r="G246" s="169" t="str">
        <f t="shared" si="39"/>
        <v/>
      </c>
      <c r="H246" s="177" t="str">
        <f t="shared" si="34"/>
        <v/>
      </c>
      <c r="I246" s="177" t="str">
        <f t="shared" si="35"/>
        <v/>
      </c>
      <c r="J246" s="178" t="str">
        <f t="shared" si="36"/>
        <v/>
      </c>
      <c r="K246" s="171" t="str">
        <f t="shared" si="37"/>
        <v/>
      </c>
      <c r="L246" s="179" t="e">
        <f t="shared" si="40"/>
        <v>#VALUE!</v>
      </c>
      <c r="M246" s="180"/>
      <c r="N246" s="216">
        <f t="shared" si="33"/>
        <v>228</v>
      </c>
      <c r="R246" s="188"/>
      <c r="S246" s="191"/>
      <c r="T246" s="190"/>
    </row>
    <row r="247" spans="1:20" ht="13.75" thickBot="1" x14ac:dyDescent="0.85">
      <c r="A247" s="79">
        <f t="shared" si="41"/>
        <v>229</v>
      </c>
      <c r="B247" s="174">
        <f t="shared" si="42"/>
        <v>0</v>
      </c>
      <c r="C247" s="175" t="str">
        <f t="shared" si="43"/>
        <v/>
      </c>
      <c r="D247" s="176" t="str">
        <f t="shared" si="44"/>
        <v/>
      </c>
      <c r="E247" s="167"/>
      <c r="F247" s="177" t="str">
        <f t="shared" si="38"/>
        <v/>
      </c>
      <c r="G247" s="169" t="str">
        <f t="shared" si="39"/>
        <v/>
      </c>
      <c r="H247" s="177" t="str">
        <f t="shared" si="34"/>
        <v/>
      </c>
      <c r="I247" s="177" t="str">
        <f t="shared" si="35"/>
        <v/>
      </c>
      <c r="J247" s="178" t="str">
        <f t="shared" si="36"/>
        <v/>
      </c>
      <c r="K247" s="171" t="str">
        <f t="shared" si="37"/>
        <v/>
      </c>
      <c r="L247" s="179" t="e">
        <f t="shared" si="40"/>
        <v>#VALUE!</v>
      </c>
      <c r="M247" s="180"/>
      <c r="N247" s="216">
        <f t="shared" si="33"/>
        <v>229</v>
      </c>
      <c r="R247" s="188"/>
      <c r="S247" s="191"/>
      <c r="T247" s="190"/>
    </row>
    <row r="248" spans="1:20" ht="13.75" thickBot="1" x14ac:dyDescent="0.85">
      <c r="A248" s="79">
        <f t="shared" si="41"/>
        <v>230</v>
      </c>
      <c r="B248" s="174">
        <f t="shared" si="42"/>
        <v>0</v>
      </c>
      <c r="C248" s="175" t="str">
        <f t="shared" si="43"/>
        <v/>
      </c>
      <c r="D248" s="176" t="str">
        <f t="shared" si="44"/>
        <v/>
      </c>
      <c r="E248" s="181">
        <f>SUM(D239:D248)</f>
        <v>0</v>
      </c>
      <c r="F248" s="177" t="str">
        <f t="shared" si="38"/>
        <v/>
      </c>
      <c r="G248" s="169" t="str">
        <f t="shared" si="39"/>
        <v/>
      </c>
      <c r="H248" s="177" t="str">
        <f t="shared" si="34"/>
        <v/>
      </c>
      <c r="I248" s="177" t="str">
        <f t="shared" si="35"/>
        <v/>
      </c>
      <c r="J248" s="178" t="str">
        <f t="shared" si="36"/>
        <v/>
      </c>
      <c r="K248" s="171" t="str">
        <f t="shared" si="37"/>
        <v/>
      </c>
      <c r="L248" s="179" t="e">
        <f t="shared" si="40"/>
        <v>#VALUE!</v>
      </c>
      <c r="M248" s="180"/>
      <c r="N248" s="216">
        <f t="shared" si="33"/>
        <v>230</v>
      </c>
      <c r="R248" s="188"/>
      <c r="S248" s="191"/>
      <c r="T248" s="190"/>
    </row>
    <row r="249" spans="1:20" ht="13.75" thickBot="1" x14ac:dyDescent="0.85">
      <c r="A249" s="79">
        <f t="shared" si="41"/>
        <v>231</v>
      </c>
      <c r="B249" s="174">
        <f t="shared" si="42"/>
        <v>0</v>
      </c>
      <c r="C249" s="175" t="str">
        <f t="shared" si="43"/>
        <v/>
      </c>
      <c r="D249" s="176" t="str">
        <f t="shared" si="44"/>
        <v/>
      </c>
      <c r="E249" s="167"/>
      <c r="F249" s="177" t="str">
        <f t="shared" si="38"/>
        <v/>
      </c>
      <c r="G249" s="169" t="str">
        <f t="shared" si="39"/>
        <v/>
      </c>
      <c r="H249" s="177" t="str">
        <f t="shared" si="34"/>
        <v/>
      </c>
      <c r="I249" s="177" t="str">
        <f t="shared" si="35"/>
        <v/>
      </c>
      <c r="J249" s="178" t="str">
        <f t="shared" si="36"/>
        <v/>
      </c>
      <c r="K249" s="171" t="str">
        <f t="shared" si="37"/>
        <v/>
      </c>
      <c r="L249" s="179" t="e">
        <f t="shared" si="40"/>
        <v>#VALUE!</v>
      </c>
      <c r="M249" s="180"/>
      <c r="N249" s="216">
        <f t="shared" si="33"/>
        <v>231</v>
      </c>
      <c r="R249" s="188"/>
      <c r="S249" s="191"/>
      <c r="T249" s="190"/>
    </row>
    <row r="250" spans="1:20" ht="13.75" thickBot="1" x14ac:dyDescent="0.85">
      <c r="A250" s="79">
        <f t="shared" si="41"/>
        <v>232</v>
      </c>
      <c r="B250" s="174">
        <f t="shared" si="42"/>
        <v>0</v>
      </c>
      <c r="C250" s="175" t="str">
        <f t="shared" si="43"/>
        <v/>
      </c>
      <c r="D250" s="176" t="str">
        <f t="shared" si="44"/>
        <v/>
      </c>
      <c r="E250" s="167"/>
      <c r="F250" s="177" t="str">
        <f t="shared" si="38"/>
        <v/>
      </c>
      <c r="G250" s="169" t="str">
        <f t="shared" si="39"/>
        <v/>
      </c>
      <c r="H250" s="177" t="str">
        <f t="shared" si="34"/>
        <v/>
      </c>
      <c r="I250" s="177" t="str">
        <f t="shared" si="35"/>
        <v/>
      </c>
      <c r="J250" s="178" t="str">
        <f t="shared" si="36"/>
        <v/>
      </c>
      <c r="K250" s="171" t="str">
        <f t="shared" si="37"/>
        <v/>
      </c>
      <c r="L250" s="179" t="e">
        <f t="shared" si="40"/>
        <v>#VALUE!</v>
      </c>
      <c r="M250" s="180"/>
      <c r="N250" s="216">
        <f t="shared" si="33"/>
        <v>232</v>
      </c>
      <c r="R250" s="188"/>
      <c r="S250" s="191"/>
      <c r="T250" s="190"/>
    </row>
    <row r="251" spans="1:20" ht="13.75" thickBot="1" x14ac:dyDescent="0.85">
      <c r="A251" s="79">
        <f t="shared" si="41"/>
        <v>233</v>
      </c>
      <c r="B251" s="174">
        <f t="shared" si="42"/>
        <v>0</v>
      </c>
      <c r="C251" s="175" t="str">
        <f t="shared" si="43"/>
        <v/>
      </c>
      <c r="D251" s="176" t="str">
        <f t="shared" si="44"/>
        <v/>
      </c>
      <c r="E251" s="167"/>
      <c r="F251" s="177" t="str">
        <f t="shared" si="38"/>
        <v/>
      </c>
      <c r="G251" s="169" t="str">
        <f t="shared" si="39"/>
        <v/>
      </c>
      <c r="H251" s="177" t="str">
        <f t="shared" si="34"/>
        <v/>
      </c>
      <c r="I251" s="177" t="str">
        <f t="shared" si="35"/>
        <v/>
      </c>
      <c r="J251" s="178" t="str">
        <f t="shared" si="36"/>
        <v/>
      </c>
      <c r="K251" s="171" t="str">
        <f t="shared" si="37"/>
        <v/>
      </c>
      <c r="L251" s="179" t="e">
        <f t="shared" si="40"/>
        <v>#VALUE!</v>
      </c>
      <c r="M251" s="180"/>
      <c r="N251" s="216">
        <f t="shared" si="33"/>
        <v>233</v>
      </c>
      <c r="R251" s="188"/>
      <c r="S251" s="191"/>
      <c r="T251" s="190"/>
    </row>
    <row r="252" spans="1:20" ht="13.75" thickBot="1" x14ac:dyDescent="0.85">
      <c r="A252" s="79">
        <f t="shared" si="41"/>
        <v>234</v>
      </c>
      <c r="B252" s="174">
        <f t="shared" si="42"/>
        <v>0</v>
      </c>
      <c r="C252" s="175" t="str">
        <f t="shared" si="43"/>
        <v/>
      </c>
      <c r="D252" s="176" t="str">
        <f t="shared" si="44"/>
        <v/>
      </c>
      <c r="E252" s="167"/>
      <c r="F252" s="177" t="str">
        <f t="shared" si="38"/>
        <v/>
      </c>
      <c r="G252" s="169" t="str">
        <f t="shared" si="39"/>
        <v/>
      </c>
      <c r="H252" s="177" t="str">
        <f t="shared" si="34"/>
        <v/>
      </c>
      <c r="I252" s="177" t="str">
        <f t="shared" si="35"/>
        <v/>
      </c>
      <c r="J252" s="178" t="str">
        <f t="shared" si="36"/>
        <v/>
      </c>
      <c r="K252" s="171" t="str">
        <f t="shared" si="37"/>
        <v/>
      </c>
      <c r="L252" s="179" t="e">
        <f t="shared" si="40"/>
        <v>#VALUE!</v>
      </c>
      <c r="M252" s="180"/>
      <c r="N252" s="216">
        <f t="shared" si="33"/>
        <v>234</v>
      </c>
      <c r="R252" s="188"/>
      <c r="S252" s="191"/>
      <c r="T252" s="190"/>
    </row>
    <row r="253" spans="1:20" ht="13.75" thickBot="1" x14ac:dyDescent="0.85">
      <c r="A253" s="79">
        <f t="shared" si="41"/>
        <v>235</v>
      </c>
      <c r="B253" s="174">
        <f t="shared" si="42"/>
        <v>0</v>
      </c>
      <c r="C253" s="175" t="str">
        <f t="shared" si="43"/>
        <v/>
      </c>
      <c r="D253" s="176" t="str">
        <f t="shared" si="44"/>
        <v/>
      </c>
      <c r="E253" s="167"/>
      <c r="F253" s="177" t="str">
        <f t="shared" si="38"/>
        <v/>
      </c>
      <c r="G253" s="169" t="str">
        <f t="shared" si="39"/>
        <v/>
      </c>
      <c r="H253" s="177" t="str">
        <f t="shared" si="34"/>
        <v/>
      </c>
      <c r="I253" s="177" t="str">
        <f t="shared" si="35"/>
        <v/>
      </c>
      <c r="J253" s="178" t="str">
        <f t="shared" si="36"/>
        <v/>
      </c>
      <c r="K253" s="171" t="str">
        <f t="shared" si="37"/>
        <v/>
      </c>
      <c r="L253" s="179" t="e">
        <f t="shared" si="40"/>
        <v>#VALUE!</v>
      </c>
      <c r="M253" s="180"/>
      <c r="N253" s="216">
        <f t="shared" si="33"/>
        <v>235</v>
      </c>
      <c r="R253" s="188"/>
      <c r="S253" s="191"/>
      <c r="T253" s="190"/>
    </row>
    <row r="254" spans="1:20" ht="13.75" thickBot="1" x14ac:dyDescent="0.85">
      <c r="A254" s="79">
        <f t="shared" si="41"/>
        <v>236</v>
      </c>
      <c r="B254" s="174">
        <f t="shared" si="42"/>
        <v>0</v>
      </c>
      <c r="C254" s="175" t="str">
        <f t="shared" si="43"/>
        <v/>
      </c>
      <c r="D254" s="176" t="str">
        <f t="shared" si="44"/>
        <v/>
      </c>
      <c r="E254" s="167"/>
      <c r="F254" s="177" t="str">
        <f t="shared" si="38"/>
        <v/>
      </c>
      <c r="G254" s="169" t="str">
        <f t="shared" si="39"/>
        <v/>
      </c>
      <c r="H254" s="177" t="str">
        <f t="shared" si="34"/>
        <v/>
      </c>
      <c r="I254" s="177" t="str">
        <f t="shared" si="35"/>
        <v/>
      </c>
      <c r="J254" s="178" t="str">
        <f t="shared" si="36"/>
        <v/>
      </c>
      <c r="K254" s="171" t="str">
        <f t="shared" si="37"/>
        <v/>
      </c>
      <c r="L254" s="179" t="e">
        <f t="shared" si="40"/>
        <v>#VALUE!</v>
      </c>
      <c r="M254" s="180"/>
      <c r="N254" s="216">
        <f t="shared" si="33"/>
        <v>236</v>
      </c>
      <c r="R254" s="188"/>
      <c r="S254" s="191"/>
      <c r="T254" s="190"/>
    </row>
    <row r="255" spans="1:20" ht="13.75" thickBot="1" x14ac:dyDescent="0.85">
      <c r="A255" s="79">
        <f t="shared" si="41"/>
        <v>237</v>
      </c>
      <c r="B255" s="174">
        <f t="shared" si="42"/>
        <v>0</v>
      </c>
      <c r="C255" s="175" t="str">
        <f t="shared" si="43"/>
        <v/>
      </c>
      <c r="D255" s="176" t="str">
        <f t="shared" si="44"/>
        <v/>
      </c>
      <c r="E255" s="167"/>
      <c r="F255" s="177" t="str">
        <f t="shared" si="38"/>
        <v/>
      </c>
      <c r="G255" s="169" t="str">
        <f t="shared" si="39"/>
        <v/>
      </c>
      <c r="H255" s="177" t="str">
        <f t="shared" si="34"/>
        <v/>
      </c>
      <c r="I255" s="177" t="str">
        <f t="shared" si="35"/>
        <v/>
      </c>
      <c r="J255" s="178" t="str">
        <f t="shared" si="36"/>
        <v/>
      </c>
      <c r="K255" s="171" t="str">
        <f t="shared" si="37"/>
        <v/>
      </c>
      <c r="L255" s="179" t="e">
        <f t="shared" si="40"/>
        <v>#VALUE!</v>
      </c>
      <c r="M255" s="180"/>
      <c r="N255" s="216">
        <f t="shared" si="33"/>
        <v>237</v>
      </c>
      <c r="R255" s="188"/>
      <c r="S255" s="191"/>
      <c r="T255" s="190"/>
    </row>
    <row r="256" spans="1:20" ht="13.75" thickBot="1" x14ac:dyDescent="0.85">
      <c r="A256" s="79">
        <f t="shared" si="41"/>
        <v>238</v>
      </c>
      <c r="B256" s="174">
        <f t="shared" si="42"/>
        <v>0</v>
      </c>
      <c r="C256" s="175" t="str">
        <f t="shared" si="43"/>
        <v/>
      </c>
      <c r="D256" s="176" t="str">
        <f t="shared" si="44"/>
        <v/>
      </c>
      <c r="E256" s="167"/>
      <c r="F256" s="177" t="str">
        <f t="shared" si="38"/>
        <v/>
      </c>
      <c r="G256" s="169" t="str">
        <f t="shared" si="39"/>
        <v/>
      </c>
      <c r="H256" s="177" t="str">
        <f t="shared" si="34"/>
        <v/>
      </c>
      <c r="I256" s="177" t="str">
        <f t="shared" si="35"/>
        <v/>
      </c>
      <c r="J256" s="178" t="str">
        <f t="shared" si="36"/>
        <v/>
      </c>
      <c r="K256" s="171" t="str">
        <f t="shared" si="37"/>
        <v/>
      </c>
      <c r="L256" s="179" t="e">
        <f t="shared" si="40"/>
        <v>#VALUE!</v>
      </c>
      <c r="M256" s="180"/>
      <c r="N256" s="216">
        <f t="shared" si="33"/>
        <v>238</v>
      </c>
      <c r="R256" s="188"/>
      <c r="S256" s="191"/>
      <c r="T256" s="190"/>
    </row>
    <row r="257" spans="1:20" ht="13.75" thickBot="1" x14ac:dyDescent="0.85">
      <c r="A257" s="79">
        <f t="shared" si="41"/>
        <v>239</v>
      </c>
      <c r="B257" s="174">
        <f t="shared" si="42"/>
        <v>0</v>
      </c>
      <c r="C257" s="175" t="str">
        <f t="shared" si="43"/>
        <v/>
      </c>
      <c r="D257" s="176" t="str">
        <f t="shared" si="44"/>
        <v/>
      </c>
      <c r="E257" s="167"/>
      <c r="F257" s="177" t="str">
        <f t="shared" si="38"/>
        <v/>
      </c>
      <c r="G257" s="169" t="str">
        <f t="shared" si="39"/>
        <v/>
      </c>
      <c r="H257" s="177" t="str">
        <f t="shared" si="34"/>
        <v/>
      </c>
      <c r="I257" s="177" t="str">
        <f t="shared" si="35"/>
        <v/>
      </c>
      <c r="J257" s="178" t="str">
        <f t="shared" si="36"/>
        <v/>
      </c>
      <c r="K257" s="171" t="str">
        <f t="shared" si="37"/>
        <v/>
      </c>
      <c r="L257" s="179" t="e">
        <f t="shared" si="40"/>
        <v>#VALUE!</v>
      </c>
      <c r="M257" s="180"/>
      <c r="N257" s="216">
        <f t="shared" si="33"/>
        <v>239</v>
      </c>
      <c r="R257" s="188"/>
      <c r="S257" s="191"/>
      <c r="T257" s="190"/>
    </row>
    <row r="258" spans="1:20" ht="13.75" thickBot="1" x14ac:dyDescent="0.85">
      <c r="A258" s="79">
        <f t="shared" si="41"/>
        <v>240</v>
      </c>
      <c r="B258" s="174">
        <f t="shared" si="42"/>
        <v>0</v>
      </c>
      <c r="C258" s="175" t="str">
        <f t="shared" si="43"/>
        <v/>
      </c>
      <c r="D258" s="176" t="str">
        <f t="shared" si="44"/>
        <v/>
      </c>
      <c r="E258" s="181">
        <f>SUM(D249:D258)</f>
        <v>0</v>
      </c>
      <c r="F258" s="177" t="str">
        <f t="shared" si="38"/>
        <v/>
      </c>
      <c r="G258" s="169" t="str">
        <f t="shared" si="39"/>
        <v/>
      </c>
      <c r="H258" s="177" t="str">
        <f t="shared" si="34"/>
        <v/>
      </c>
      <c r="I258" s="177" t="str">
        <f t="shared" si="35"/>
        <v/>
      </c>
      <c r="J258" s="178" t="str">
        <f t="shared" si="36"/>
        <v/>
      </c>
      <c r="K258" s="171" t="str">
        <f t="shared" si="37"/>
        <v/>
      </c>
      <c r="L258" s="179" t="e">
        <f t="shared" si="40"/>
        <v>#VALUE!</v>
      </c>
      <c r="M258" s="180"/>
      <c r="N258" s="216">
        <f t="shared" si="33"/>
        <v>240</v>
      </c>
      <c r="R258" s="188"/>
      <c r="S258" s="191"/>
      <c r="T258" s="190"/>
    </row>
    <row r="259" spans="1:20" ht="13.75" thickBot="1" x14ac:dyDescent="0.85">
      <c r="A259" s="79">
        <f t="shared" si="41"/>
        <v>241</v>
      </c>
      <c r="B259" s="174">
        <f t="shared" si="42"/>
        <v>0</v>
      </c>
      <c r="C259" s="175" t="str">
        <f t="shared" si="43"/>
        <v/>
      </c>
      <c r="D259" s="176" t="str">
        <f t="shared" si="44"/>
        <v/>
      </c>
      <c r="E259" s="167"/>
      <c r="F259" s="177" t="str">
        <f t="shared" si="38"/>
        <v/>
      </c>
      <c r="G259" s="169" t="str">
        <f t="shared" si="39"/>
        <v/>
      </c>
      <c r="H259" s="177" t="str">
        <f t="shared" si="34"/>
        <v/>
      </c>
      <c r="I259" s="177" t="str">
        <f t="shared" si="35"/>
        <v/>
      </c>
      <c r="J259" s="178" t="str">
        <f t="shared" si="36"/>
        <v/>
      </c>
      <c r="K259" s="171" t="str">
        <f t="shared" si="37"/>
        <v/>
      </c>
      <c r="L259" s="179" t="e">
        <f t="shared" si="40"/>
        <v>#VALUE!</v>
      </c>
      <c r="M259" s="180"/>
      <c r="N259" s="216">
        <f t="shared" si="33"/>
        <v>241</v>
      </c>
      <c r="R259" s="188"/>
      <c r="S259" s="191"/>
      <c r="T259" s="190"/>
    </row>
    <row r="260" spans="1:20" ht="13.75" thickBot="1" x14ac:dyDescent="0.85">
      <c r="A260" s="79">
        <f t="shared" si="41"/>
        <v>242</v>
      </c>
      <c r="B260" s="174">
        <f t="shared" si="42"/>
        <v>0</v>
      </c>
      <c r="C260" s="175" t="str">
        <f t="shared" si="43"/>
        <v/>
      </c>
      <c r="D260" s="176" t="str">
        <f t="shared" si="44"/>
        <v/>
      </c>
      <c r="E260" s="167"/>
      <c r="F260" s="177" t="str">
        <f t="shared" si="38"/>
        <v/>
      </c>
      <c r="G260" s="169" t="str">
        <f t="shared" si="39"/>
        <v/>
      </c>
      <c r="H260" s="177" t="str">
        <f t="shared" si="34"/>
        <v/>
      </c>
      <c r="I260" s="177" t="str">
        <f t="shared" si="35"/>
        <v/>
      </c>
      <c r="J260" s="178" t="str">
        <f t="shared" si="36"/>
        <v/>
      </c>
      <c r="K260" s="171" t="str">
        <f t="shared" si="37"/>
        <v/>
      </c>
      <c r="L260" s="179" t="e">
        <f t="shared" si="40"/>
        <v>#VALUE!</v>
      </c>
      <c r="M260" s="180"/>
      <c r="N260" s="216">
        <f t="shared" si="33"/>
        <v>242</v>
      </c>
      <c r="R260" s="188"/>
      <c r="S260" s="191"/>
      <c r="T260" s="190"/>
    </row>
    <row r="261" spans="1:20" ht="13.75" thickBot="1" x14ac:dyDescent="0.85">
      <c r="A261" s="79">
        <f t="shared" si="41"/>
        <v>243</v>
      </c>
      <c r="B261" s="174">
        <f t="shared" si="42"/>
        <v>0</v>
      </c>
      <c r="C261" s="175" t="str">
        <f t="shared" si="43"/>
        <v/>
      </c>
      <c r="D261" s="176" t="str">
        <f t="shared" si="44"/>
        <v/>
      </c>
      <c r="E261" s="167"/>
      <c r="F261" s="177" t="str">
        <f t="shared" si="38"/>
        <v/>
      </c>
      <c r="G261" s="169" t="str">
        <f t="shared" si="39"/>
        <v/>
      </c>
      <c r="H261" s="177" t="str">
        <f t="shared" si="34"/>
        <v/>
      </c>
      <c r="I261" s="177" t="str">
        <f t="shared" si="35"/>
        <v/>
      </c>
      <c r="J261" s="178" t="str">
        <f t="shared" si="36"/>
        <v/>
      </c>
      <c r="K261" s="171" t="str">
        <f t="shared" si="37"/>
        <v/>
      </c>
      <c r="L261" s="179" t="e">
        <f t="shared" si="40"/>
        <v>#VALUE!</v>
      </c>
      <c r="M261" s="180"/>
      <c r="N261" s="216">
        <f t="shared" si="33"/>
        <v>243</v>
      </c>
      <c r="R261" s="188"/>
      <c r="S261" s="191"/>
      <c r="T261" s="190"/>
    </row>
    <row r="262" spans="1:20" ht="13.75" thickBot="1" x14ac:dyDescent="0.85">
      <c r="A262" s="79">
        <f t="shared" si="41"/>
        <v>244</v>
      </c>
      <c r="B262" s="174">
        <f t="shared" si="42"/>
        <v>0</v>
      </c>
      <c r="C262" s="175" t="str">
        <f t="shared" si="43"/>
        <v/>
      </c>
      <c r="D262" s="176" t="str">
        <f t="shared" si="44"/>
        <v/>
      </c>
      <c r="E262" s="167"/>
      <c r="F262" s="177" t="str">
        <f t="shared" si="38"/>
        <v/>
      </c>
      <c r="G262" s="169" t="str">
        <f t="shared" si="39"/>
        <v/>
      </c>
      <c r="H262" s="177" t="str">
        <f t="shared" si="34"/>
        <v/>
      </c>
      <c r="I262" s="177" t="str">
        <f t="shared" si="35"/>
        <v/>
      </c>
      <c r="J262" s="178" t="str">
        <f t="shared" si="36"/>
        <v/>
      </c>
      <c r="K262" s="171" t="str">
        <f t="shared" si="37"/>
        <v/>
      </c>
      <c r="L262" s="179" t="e">
        <f t="shared" si="40"/>
        <v>#VALUE!</v>
      </c>
      <c r="M262" s="180"/>
      <c r="N262" s="216">
        <f t="shared" si="33"/>
        <v>244</v>
      </c>
      <c r="R262" s="188"/>
      <c r="S262" s="191"/>
      <c r="T262" s="190"/>
    </row>
    <row r="263" spans="1:20" ht="13.75" thickBot="1" x14ac:dyDescent="0.85">
      <c r="A263" s="79">
        <f t="shared" si="41"/>
        <v>245</v>
      </c>
      <c r="B263" s="174">
        <f t="shared" si="42"/>
        <v>0</v>
      </c>
      <c r="C263" s="175" t="str">
        <f t="shared" si="43"/>
        <v/>
      </c>
      <c r="D263" s="176" t="str">
        <f t="shared" si="44"/>
        <v/>
      </c>
      <c r="E263" s="167"/>
      <c r="F263" s="177" t="str">
        <f t="shared" si="38"/>
        <v/>
      </c>
      <c r="G263" s="169" t="str">
        <f t="shared" si="39"/>
        <v/>
      </c>
      <c r="H263" s="177" t="str">
        <f t="shared" si="34"/>
        <v/>
      </c>
      <c r="I263" s="177" t="str">
        <f t="shared" si="35"/>
        <v/>
      </c>
      <c r="J263" s="178" t="str">
        <f t="shared" si="36"/>
        <v/>
      </c>
      <c r="K263" s="171" t="str">
        <f t="shared" si="37"/>
        <v/>
      </c>
      <c r="L263" s="179" t="e">
        <f t="shared" si="40"/>
        <v>#VALUE!</v>
      </c>
      <c r="M263" s="180"/>
      <c r="N263" s="216">
        <f t="shared" si="33"/>
        <v>245</v>
      </c>
      <c r="R263" s="188"/>
      <c r="S263" s="191"/>
      <c r="T263" s="190"/>
    </row>
    <row r="264" spans="1:20" ht="13.75" thickBot="1" x14ac:dyDescent="0.85">
      <c r="A264" s="79">
        <f t="shared" si="41"/>
        <v>246</v>
      </c>
      <c r="B264" s="174">
        <f t="shared" si="42"/>
        <v>0</v>
      </c>
      <c r="C264" s="175" t="str">
        <f t="shared" si="43"/>
        <v/>
      </c>
      <c r="D264" s="176" t="str">
        <f t="shared" si="44"/>
        <v/>
      </c>
      <c r="E264" s="167"/>
      <c r="F264" s="177" t="str">
        <f t="shared" si="38"/>
        <v/>
      </c>
      <c r="G264" s="169" t="str">
        <f t="shared" si="39"/>
        <v/>
      </c>
      <c r="H264" s="177" t="str">
        <f t="shared" si="34"/>
        <v/>
      </c>
      <c r="I264" s="177" t="str">
        <f t="shared" si="35"/>
        <v/>
      </c>
      <c r="J264" s="178" t="str">
        <f t="shared" si="36"/>
        <v/>
      </c>
      <c r="K264" s="171" t="str">
        <f t="shared" si="37"/>
        <v/>
      </c>
      <c r="L264" s="179" t="e">
        <f t="shared" si="40"/>
        <v>#VALUE!</v>
      </c>
      <c r="M264" s="180"/>
      <c r="N264" s="216">
        <f t="shared" ref="N264:N327" si="45">N263+1</f>
        <v>246</v>
      </c>
      <c r="R264" s="188"/>
      <c r="S264" s="191"/>
      <c r="T264" s="190"/>
    </row>
    <row r="265" spans="1:20" ht="13.75" thickBot="1" x14ac:dyDescent="0.85">
      <c r="A265" s="79">
        <f t="shared" si="41"/>
        <v>247</v>
      </c>
      <c r="B265" s="174">
        <f t="shared" si="42"/>
        <v>0</v>
      </c>
      <c r="C265" s="175" t="str">
        <f t="shared" si="43"/>
        <v/>
      </c>
      <c r="D265" s="176" t="str">
        <f t="shared" si="44"/>
        <v/>
      </c>
      <c r="E265" s="167"/>
      <c r="F265" s="177" t="str">
        <f t="shared" si="38"/>
        <v/>
      </c>
      <c r="G265" s="169" t="str">
        <f t="shared" si="39"/>
        <v/>
      </c>
      <c r="H265" s="177" t="str">
        <f t="shared" si="34"/>
        <v/>
      </c>
      <c r="I265" s="177" t="str">
        <f t="shared" si="35"/>
        <v/>
      </c>
      <c r="J265" s="178" t="str">
        <f t="shared" si="36"/>
        <v/>
      </c>
      <c r="K265" s="171" t="str">
        <f t="shared" si="37"/>
        <v/>
      </c>
      <c r="L265" s="179" t="e">
        <f t="shared" si="40"/>
        <v>#VALUE!</v>
      </c>
      <c r="M265" s="180"/>
      <c r="N265" s="216">
        <f t="shared" si="45"/>
        <v>247</v>
      </c>
      <c r="R265" s="188"/>
      <c r="S265" s="191"/>
      <c r="T265" s="190"/>
    </row>
    <row r="266" spans="1:20" ht="13.75" thickBot="1" x14ac:dyDescent="0.85">
      <c r="A266" s="79">
        <f t="shared" si="41"/>
        <v>248</v>
      </c>
      <c r="B266" s="174">
        <f t="shared" si="42"/>
        <v>0</v>
      </c>
      <c r="C266" s="175" t="str">
        <f t="shared" si="43"/>
        <v/>
      </c>
      <c r="D266" s="176" t="str">
        <f t="shared" si="44"/>
        <v/>
      </c>
      <c r="E266" s="167"/>
      <c r="F266" s="177" t="str">
        <f t="shared" si="38"/>
        <v/>
      </c>
      <c r="G266" s="169" t="str">
        <f t="shared" si="39"/>
        <v/>
      </c>
      <c r="H266" s="177" t="str">
        <f t="shared" si="34"/>
        <v/>
      </c>
      <c r="I266" s="177" t="str">
        <f t="shared" si="35"/>
        <v/>
      </c>
      <c r="J266" s="178" t="str">
        <f t="shared" si="36"/>
        <v/>
      </c>
      <c r="K266" s="171" t="str">
        <f t="shared" si="37"/>
        <v/>
      </c>
      <c r="L266" s="179" t="e">
        <f t="shared" si="40"/>
        <v>#VALUE!</v>
      </c>
      <c r="M266" s="180"/>
      <c r="N266" s="216">
        <f t="shared" si="45"/>
        <v>248</v>
      </c>
      <c r="R266" s="188"/>
      <c r="S266" s="191"/>
      <c r="T266" s="190"/>
    </row>
    <row r="267" spans="1:20" ht="13.75" thickBot="1" x14ac:dyDescent="0.85">
      <c r="A267" s="79">
        <f t="shared" si="41"/>
        <v>249</v>
      </c>
      <c r="B267" s="174">
        <f t="shared" si="42"/>
        <v>0</v>
      </c>
      <c r="C267" s="175" t="str">
        <f t="shared" si="43"/>
        <v/>
      </c>
      <c r="D267" s="176" t="str">
        <f t="shared" si="44"/>
        <v/>
      </c>
      <c r="E267" s="167"/>
      <c r="F267" s="177" t="str">
        <f t="shared" si="38"/>
        <v/>
      </c>
      <c r="G267" s="169" t="str">
        <f t="shared" si="39"/>
        <v/>
      </c>
      <c r="H267" s="177" t="str">
        <f t="shared" si="34"/>
        <v/>
      </c>
      <c r="I267" s="177" t="str">
        <f t="shared" si="35"/>
        <v/>
      </c>
      <c r="J267" s="178" t="str">
        <f t="shared" si="36"/>
        <v/>
      </c>
      <c r="K267" s="171" t="str">
        <f t="shared" si="37"/>
        <v/>
      </c>
      <c r="L267" s="179" t="e">
        <f t="shared" si="40"/>
        <v>#VALUE!</v>
      </c>
      <c r="M267" s="180"/>
      <c r="N267" s="216">
        <f t="shared" si="45"/>
        <v>249</v>
      </c>
      <c r="R267" s="188"/>
      <c r="S267" s="191"/>
      <c r="T267" s="190"/>
    </row>
    <row r="268" spans="1:20" ht="13.75" thickBot="1" x14ac:dyDescent="0.85">
      <c r="A268" s="79">
        <f t="shared" si="41"/>
        <v>250</v>
      </c>
      <c r="B268" s="174">
        <f t="shared" si="42"/>
        <v>0</v>
      </c>
      <c r="C268" s="175" t="str">
        <f t="shared" si="43"/>
        <v/>
      </c>
      <c r="D268" s="176" t="str">
        <f t="shared" si="44"/>
        <v/>
      </c>
      <c r="E268" s="181">
        <f>SUM(D259:D268)</f>
        <v>0</v>
      </c>
      <c r="F268" s="177" t="str">
        <f t="shared" si="38"/>
        <v/>
      </c>
      <c r="G268" s="169" t="str">
        <f t="shared" si="39"/>
        <v/>
      </c>
      <c r="H268" s="177" t="str">
        <f t="shared" si="34"/>
        <v/>
      </c>
      <c r="I268" s="177" t="str">
        <f t="shared" si="35"/>
        <v/>
      </c>
      <c r="J268" s="178" t="str">
        <f t="shared" si="36"/>
        <v/>
      </c>
      <c r="K268" s="171" t="str">
        <f t="shared" si="37"/>
        <v/>
      </c>
      <c r="L268" s="179" t="e">
        <f t="shared" si="40"/>
        <v>#VALUE!</v>
      </c>
      <c r="M268" s="180"/>
      <c r="N268" s="216">
        <f t="shared" si="45"/>
        <v>250</v>
      </c>
      <c r="R268" s="188"/>
      <c r="S268" s="191"/>
      <c r="T268" s="190"/>
    </row>
    <row r="269" spans="1:20" ht="13.75" thickBot="1" x14ac:dyDescent="0.85">
      <c r="A269" s="79">
        <f t="shared" si="41"/>
        <v>251</v>
      </c>
      <c r="B269" s="174">
        <f t="shared" si="42"/>
        <v>0</v>
      </c>
      <c r="C269" s="175" t="str">
        <f t="shared" si="43"/>
        <v/>
      </c>
      <c r="D269" s="176" t="str">
        <f t="shared" si="44"/>
        <v/>
      </c>
      <c r="E269" s="167"/>
      <c r="F269" s="177" t="str">
        <f t="shared" si="38"/>
        <v/>
      </c>
      <c r="G269" s="169" t="str">
        <f t="shared" si="39"/>
        <v/>
      </c>
      <c r="H269" s="177" t="str">
        <f t="shared" si="34"/>
        <v/>
      </c>
      <c r="I269" s="177" t="str">
        <f t="shared" si="35"/>
        <v/>
      </c>
      <c r="J269" s="178" t="str">
        <f t="shared" si="36"/>
        <v/>
      </c>
      <c r="K269" s="171" t="str">
        <f t="shared" si="37"/>
        <v/>
      </c>
      <c r="L269" s="179" t="e">
        <f t="shared" si="40"/>
        <v>#VALUE!</v>
      </c>
      <c r="M269" s="180"/>
      <c r="N269" s="216">
        <f t="shared" si="45"/>
        <v>251</v>
      </c>
      <c r="R269" s="188"/>
      <c r="S269" s="191"/>
      <c r="T269" s="190"/>
    </row>
    <row r="270" spans="1:20" ht="13.75" thickBot="1" x14ac:dyDescent="0.85">
      <c r="A270" s="79">
        <f t="shared" si="41"/>
        <v>252</v>
      </c>
      <c r="B270" s="174">
        <f t="shared" si="42"/>
        <v>0</v>
      </c>
      <c r="C270" s="175" t="str">
        <f t="shared" si="43"/>
        <v/>
      </c>
      <c r="D270" s="176" t="str">
        <f t="shared" si="44"/>
        <v/>
      </c>
      <c r="E270" s="167"/>
      <c r="F270" s="177" t="str">
        <f t="shared" si="38"/>
        <v/>
      </c>
      <c r="G270" s="169" t="str">
        <f t="shared" si="39"/>
        <v/>
      </c>
      <c r="H270" s="177" t="str">
        <f t="shared" si="34"/>
        <v/>
      </c>
      <c r="I270" s="177" t="str">
        <f t="shared" si="35"/>
        <v/>
      </c>
      <c r="J270" s="178" t="str">
        <f t="shared" si="36"/>
        <v/>
      </c>
      <c r="K270" s="171" t="str">
        <f t="shared" si="37"/>
        <v/>
      </c>
      <c r="L270" s="179" t="e">
        <f t="shared" si="40"/>
        <v>#VALUE!</v>
      </c>
      <c r="M270" s="180"/>
      <c r="N270" s="216">
        <f t="shared" si="45"/>
        <v>252</v>
      </c>
      <c r="R270" s="188"/>
      <c r="S270" s="191"/>
      <c r="T270" s="190"/>
    </row>
    <row r="271" spans="1:20" ht="13.75" thickBot="1" x14ac:dyDescent="0.85">
      <c r="A271" s="79">
        <f t="shared" si="41"/>
        <v>253</v>
      </c>
      <c r="B271" s="174">
        <f t="shared" si="42"/>
        <v>0</v>
      </c>
      <c r="C271" s="175" t="str">
        <f t="shared" si="43"/>
        <v/>
      </c>
      <c r="D271" s="176" t="str">
        <f t="shared" si="44"/>
        <v/>
      </c>
      <c r="E271" s="167"/>
      <c r="F271" s="177" t="str">
        <f t="shared" si="38"/>
        <v/>
      </c>
      <c r="G271" s="169" t="str">
        <f t="shared" si="39"/>
        <v/>
      </c>
      <c r="H271" s="177" t="str">
        <f t="shared" si="34"/>
        <v/>
      </c>
      <c r="I271" s="177" t="str">
        <f t="shared" si="35"/>
        <v/>
      </c>
      <c r="J271" s="178" t="str">
        <f t="shared" si="36"/>
        <v/>
      </c>
      <c r="K271" s="171" t="str">
        <f t="shared" si="37"/>
        <v/>
      </c>
      <c r="L271" s="179" t="e">
        <f t="shared" si="40"/>
        <v>#VALUE!</v>
      </c>
      <c r="M271" s="180"/>
      <c r="N271" s="216">
        <f t="shared" si="45"/>
        <v>253</v>
      </c>
      <c r="R271" s="188"/>
      <c r="S271" s="191"/>
      <c r="T271" s="190"/>
    </row>
    <row r="272" spans="1:20" ht="13.75" thickBot="1" x14ac:dyDescent="0.85">
      <c r="A272" s="79">
        <f t="shared" si="41"/>
        <v>254</v>
      </c>
      <c r="B272" s="174">
        <f t="shared" si="42"/>
        <v>0</v>
      </c>
      <c r="C272" s="175" t="str">
        <f t="shared" si="43"/>
        <v/>
      </c>
      <c r="D272" s="176" t="str">
        <f t="shared" si="44"/>
        <v/>
      </c>
      <c r="E272" s="167"/>
      <c r="F272" s="177" t="str">
        <f t="shared" si="38"/>
        <v/>
      </c>
      <c r="G272" s="169" t="str">
        <f t="shared" si="39"/>
        <v/>
      </c>
      <c r="H272" s="177" t="str">
        <f t="shared" si="34"/>
        <v/>
      </c>
      <c r="I272" s="177" t="str">
        <f t="shared" si="35"/>
        <v/>
      </c>
      <c r="J272" s="178" t="str">
        <f t="shared" si="36"/>
        <v/>
      </c>
      <c r="K272" s="171" t="str">
        <f t="shared" si="37"/>
        <v/>
      </c>
      <c r="L272" s="179" t="e">
        <f t="shared" si="40"/>
        <v>#VALUE!</v>
      </c>
      <c r="M272" s="180"/>
      <c r="N272" s="216">
        <f t="shared" si="45"/>
        <v>254</v>
      </c>
      <c r="R272" s="188"/>
      <c r="S272" s="191"/>
      <c r="T272" s="190"/>
    </row>
    <row r="273" spans="1:20" ht="13.75" thickBot="1" x14ac:dyDescent="0.85">
      <c r="A273" s="79">
        <f t="shared" si="41"/>
        <v>255</v>
      </c>
      <c r="B273" s="174">
        <f t="shared" si="42"/>
        <v>0</v>
      </c>
      <c r="C273" s="175" t="str">
        <f t="shared" si="43"/>
        <v/>
      </c>
      <c r="D273" s="176" t="str">
        <f t="shared" si="44"/>
        <v/>
      </c>
      <c r="E273" s="167"/>
      <c r="F273" s="177" t="str">
        <f t="shared" si="38"/>
        <v/>
      </c>
      <c r="G273" s="169" t="str">
        <f t="shared" si="39"/>
        <v/>
      </c>
      <c r="H273" s="177" t="str">
        <f t="shared" si="34"/>
        <v/>
      </c>
      <c r="I273" s="177" t="str">
        <f t="shared" si="35"/>
        <v/>
      </c>
      <c r="J273" s="178" t="str">
        <f t="shared" si="36"/>
        <v/>
      </c>
      <c r="K273" s="171" t="str">
        <f t="shared" si="37"/>
        <v/>
      </c>
      <c r="L273" s="179" t="e">
        <f t="shared" si="40"/>
        <v>#VALUE!</v>
      </c>
      <c r="M273" s="180"/>
      <c r="N273" s="216">
        <f t="shared" si="45"/>
        <v>255</v>
      </c>
      <c r="R273" s="188"/>
      <c r="S273" s="191"/>
      <c r="T273" s="190"/>
    </row>
    <row r="274" spans="1:20" ht="13.75" thickBot="1" x14ac:dyDescent="0.85">
      <c r="A274" s="79">
        <f t="shared" si="41"/>
        <v>256</v>
      </c>
      <c r="B274" s="174">
        <f t="shared" si="42"/>
        <v>0</v>
      </c>
      <c r="C274" s="175" t="str">
        <f t="shared" si="43"/>
        <v/>
      </c>
      <c r="D274" s="176" t="str">
        <f t="shared" si="44"/>
        <v/>
      </c>
      <c r="E274" s="167"/>
      <c r="F274" s="177" t="str">
        <f t="shared" si="38"/>
        <v/>
      </c>
      <c r="G274" s="169" t="str">
        <f t="shared" si="39"/>
        <v/>
      </c>
      <c r="H274" s="177" t="str">
        <f t="shared" si="34"/>
        <v/>
      </c>
      <c r="I274" s="177" t="str">
        <f t="shared" si="35"/>
        <v/>
      </c>
      <c r="J274" s="178" t="str">
        <f t="shared" si="36"/>
        <v/>
      </c>
      <c r="K274" s="171" t="str">
        <f t="shared" si="37"/>
        <v/>
      </c>
      <c r="L274" s="179" t="e">
        <f t="shared" si="40"/>
        <v>#VALUE!</v>
      </c>
      <c r="M274" s="180"/>
      <c r="N274" s="216">
        <f t="shared" si="45"/>
        <v>256</v>
      </c>
      <c r="R274" s="188"/>
      <c r="S274" s="191"/>
      <c r="T274" s="190"/>
    </row>
    <row r="275" spans="1:20" ht="13.75" thickBot="1" x14ac:dyDescent="0.85">
      <c r="A275" s="79">
        <f t="shared" si="41"/>
        <v>257</v>
      </c>
      <c r="B275" s="174">
        <f t="shared" si="42"/>
        <v>0</v>
      </c>
      <c r="C275" s="175" t="str">
        <f t="shared" si="43"/>
        <v/>
      </c>
      <c r="D275" s="176" t="str">
        <f t="shared" si="44"/>
        <v/>
      </c>
      <c r="E275" s="167"/>
      <c r="F275" s="177" t="str">
        <f t="shared" si="38"/>
        <v/>
      </c>
      <c r="G275" s="169" t="str">
        <f t="shared" si="39"/>
        <v/>
      </c>
      <c r="H275" s="177" t="str">
        <f t="shared" ref="H275:H338" si="46">IF(M275&gt;0,($K$13*F275),"")</f>
        <v/>
      </c>
      <c r="I275" s="177" t="str">
        <f t="shared" ref="I275:I338" si="47">IF(M275&gt;0,($K$15*F275),"")</f>
        <v/>
      </c>
      <c r="J275" s="178" t="str">
        <f t="shared" ref="J275:J338" si="48">IF(M275&gt;0,((F275*$K$9)*$O$12),"")</f>
        <v/>
      </c>
      <c r="K275" s="171" t="str">
        <f t="shared" ref="K275:K338" si="49">IF(G275&gt;$I$12,((G275-$I$12)*$K$17),"")</f>
        <v/>
      </c>
      <c r="L275" s="179" t="e">
        <f t="shared" si="40"/>
        <v>#VALUE!</v>
      </c>
      <c r="M275" s="180"/>
      <c r="N275" s="216">
        <f t="shared" si="45"/>
        <v>257</v>
      </c>
      <c r="R275" s="188"/>
      <c r="S275" s="191"/>
      <c r="T275" s="190"/>
    </row>
    <row r="276" spans="1:20" ht="13.75" thickBot="1" x14ac:dyDescent="0.85">
      <c r="A276" s="79">
        <f t="shared" si="41"/>
        <v>258</v>
      </c>
      <c r="B276" s="174">
        <f t="shared" si="42"/>
        <v>0</v>
      </c>
      <c r="C276" s="175" t="str">
        <f t="shared" si="43"/>
        <v/>
      </c>
      <c r="D276" s="176" t="str">
        <f t="shared" si="44"/>
        <v/>
      </c>
      <c r="E276" s="167"/>
      <c r="F276" s="177" t="str">
        <f t="shared" ref="F276:F339" si="50">IF(M276&gt;0,(F275+D276),"")</f>
        <v/>
      </c>
      <c r="G276" s="169" t="str">
        <f t="shared" ref="G276:G339" si="51">IF(M276&gt;0,(F276+$E$17+$I$13),"")</f>
        <v/>
      </c>
      <c r="H276" s="177" t="str">
        <f t="shared" si="46"/>
        <v/>
      </c>
      <c r="I276" s="177" t="str">
        <f t="shared" si="47"/>
        <v/>
      </c>
      <c r="J276" s="178" t="str">
        <f t="shared" si="48"/>
        <v/>
      </c>
      <c r="K276" s="171" t="str">
        <f t="shared" si="49"/>
        <v/>
      </c>
      <c r="L276" s="179" t="e">
        <f t="shared" ref="L276:L339" si="52">0.052*K$12*G276</f>
        <v>#VALUE!</v>
      </c>
      <c r="M276" s="180"/>
      <c r="N276" s="216">
        <f t="shared" si="45"/>
        <v>258</v>
      </c>
      <c r="R276" s="188"/>
      <c r="S276" s="191"/>
      <c r="T276" s="190"/>
    </row>
    <row r="277" spans="1:20" ht="13.75" thickBot="1" x14ac:dyDescent="0.85">
      <c r="A277" s="79">
        <f t="shared" ref="A277:A340" si="53">A276+1</f>
        <v>259</v>
      </c>
      <c r="B277" s="174">
        <f t="shared" ref="B277:B340" si="54">IF(M277&lt;=1,(0),IF(M277&lt;3600,(1),IF(M277&gt;=3601,(2),"")))+B276</f>
        <v>0</v>
      </c>
      <c r="C277" s="175" t="str">
        <f t="shared" ref="C277:C340" si="55">IF(M277&gt;0,($I$14-B277),"")</f>
        <v/>
      </c>
      <c r="D277" s="176" t="str">
        <f t="shared" ref="D277:D340" si="56">IF(M277&gt;0,(M277/100),"")</f>
        <v/>
      </c>
      <c r="E277" s="167"/>
      <c r="F277" s="177" t="str">
        <f t="shared" si="50"/>
        <v/>
      </c>
      <c r="G277" s="169" t="str">
        <f t="shared" si="51"/>
        <v/>
      </c>
      <c r="H277" s="177" t="str">
        <f t="shared" si="46"/>
        <v/>
      </c>
      <c r="I277" s="177" t="str">
        <f t="shared" si="47"/>
        <v/>
      </c>
      <c r="J277" s="178" t="str">
        <f t="shared" si="48"/>
        <v/>
      </c>
      <c r="K277" s="171" t="str">
        <f t="shared" si="49"/>
        <v/>
      </c>
      <c r="L277" s="179" t="e">
        <f t="shared" si="52"/>
        <v>#VALUE!</v>
      </c>
      <c r="M277" s="180"/>
      <c r="N277" s="216">
        <f t="shared" si="45"/>
        <v>259</v>
      </c>
      <c r="R277" s="188"/>
      <c r="S277" s="191"/>
      <c r="T277" s="190"/>
    </row>
    <row r="278" spans="1:20" ht="13.75" thickBot="1" x14ac:dyDescent="0.85">
      <c r="A278" s="79">
        <f t="shared" si="53"/>
        <v>260</v>
      </c>
      <c r="B278" s="174">
        <f t="shared" si="54"/>
        <v>0</v>
      </c>
      <c r="C278" s="175" t="str">
        <f t="shared" si="55"/>
        <v/>
      </c>
      <c r="D278" s="176" t="str">
        <f t="shared" si="56"/>
        <v/>
      </c>
      <c r="E278" s="181">
        <f>SUM(D269:D278)</f>
        <v>0</v>
      </c>
      <c r="F278" s="177" t="str">
        <f t="shared" si="50"/>
        <v/>
      </c>
      <c r="G278" s="169" t="str">
        <f t="shared" si="51"/>
        <v/>
      </c>
      <c r="H278" s="177" t="str">
        <f t="shared" si="46"/>
        <v/>
      </c>
      <c r="I278" s="177" t="str">
        <f t="shared" si="47"/>
        <v/>
      </c>
      <c r="J278" s="178" t="str">
        <f t="shared" si="48"/>
        <v/>
      </c>
      <c r="K278" s="171" t="str">
        <f t="shared" si="49"/>
        <v/>
      </c>
      <c r="L278" s="179" t="e">
        <f t="shared" si="52"/>
        <v>#VALUE!</v>
      </c>
      <c r="M278" s="180"/>
      <c r="N278" s="216">
        <f t="shared" si="45"/>
        <v>260</v>
      </c>
      <c r="R278" s="188"/>
      <c r="S278" s="191"/>
      <c r="T278" s="190"/>
    </row>
    <row r="279" spans="1:20" ht="13.75" thickBot="1" x14ac:dyDescent="0.85">
      <c r="A279" s="79">
        <f t="shared" si="53"/>
        <v>261</v>
      </c>
      <c r="B279" s="174">
        <f t="shared" si="54"/>
        <v>0</v>
      </c>
      <c r="C279" s="175" t="str">
        <f t="shared" si="55"/>
        <v/>
      </c>
      <c r="D279" s="176" t="str">
        <f t="shared" si="56"/>
        <v/>
      </c>
      <c r="E279" s="167"/>
      <c r="F279" s="177" t="str">
        <f t="shared" si="50"/>
        <v/>
      </c>
      <c r="G279" s="169" t="str">
        <f t="shared" si="51"/>
        <v/>
      </c>
      <c r="H279" s="177" t="str">
        <f t="shared" si="46"/>
        <v/>
      </c>
      <c r="I279" s="177" t="str">
        <f t="shared" si="47"/>
        <v/>
      </c>
      <c r="J279" s="178" t="str">
        <f t="shared" si="48"/>
        <v/>
      </c>
      <c r="K279" s="171" t="str">
        <f t="shared" si="49"/>
        <v/>
      </c>
      <c r="L279" s="179" t="e">
        <f t="shared" si="52"/>
        <v>#VALUE!</v>
      </c>
      <c r="M279" s="180"/>
      <c r="N279" s="216">
        <f t="shared" si="45"/>
        <v>261</v>
      </c>
      <c r="R279" s="188"/>
      <c r="S279" s="191"/>
      <c r="T279" s="190"/>
    </row>
    <row r="280" spans="1:20" ht="13.75" thickBot="1" x14ac:dyDescent="0.85">
      <c r="A280" s="79">
        <f t="shared" si="53"/>
        <v>262</v>
      </c>
      <c r="B280" s="174">
        <f t="shared" si="54"/>
        <v>0</v>
      </c>
      <c r="C280" s="175" t="str">
        <f t="shared" si="55"/>
        <v/>
      </c>
      <c r="D280" s="176" t="str">
        <f t="shared" si="56"/>
        <v/>
      </c>
      <c r="E280" s="167"/>
      <c r="F280" s="177" t="str">
        <f t="shared" si="50"/>
        <v/>
      </c>
      <c r="G280" s="169" t="str">
        <f t="shared" si="51"/>
        <v/>
      </c>
      <c r="H280" s="177" t="str">
        <f t="shared" si="46"/>
        <v/>
      </c>
      <c r="I280" s="177" t="str">
        <f t="shared" si="47"/>
        <v/>
      </c>
      <c r="J280" s="178" t="str">
        <f t="shared" si="48"/>
        <v/>
      </c>
      <c r="K280" s="171" t="str">
        <f t="shared" si="49"/>
        <v/>
      </c>
      <c r="L280" s="179" t="e">
        <f t="shared" si="52"/>
        <v>#VALUE!</v>
      </c>
      <c r="M280" s="180"/>
      <c r="N280" s="216">
        <f t="shared" si="45"/>
        <v>262</v>
      </c>
      <c r="R280" s="188"/>
      <c r="S280" s="191"/>
      <c r="T280" s="190"/>
    </row>
    <row r="281" spans="1:20" ht="13.75" thickBot="1" x14ac:dyDescent="0.85">
      <c r="A281" s="79">
        <f t="shared" si="53"/>
        <v>263</v>
      </c>
      <c r="B281" s="174">
        <f t="shared" si="54"/>
        <v>0</v>
      </c>
      <c r="C281" s="175" t="str">
        <f t="shared" si="55"/>
        <v/>
      </c>
      <c r="D281" s="176" t="str">
        <f t="shared" si="56"/>
        <v/>
      </c>
      <c r="E281" s="167"/>
      <c r="F281" s="177" t="str">
        <f t="shared" si="50"/>
        <v/>
      </c>
      <c r="G281" s="169" t="str">
        <f t="shared" si="51"/>
        <v/>
      </c>
      <c r="H281" s="177" t="str">
        <f t="shared" si="46"/>
        <v/>
      </c>
      <c r="I281" s="177" t="str">
        <f t="shared" si="47"/>
        <v/>
      </c>
      <c r="J281" s="178" t="str">
        <f t="shared" si="48"/>
        <v/>
      </c>
      <c r="K281" s="171" t="str">
        <f t="shared" si="49"/>
        <v/>
      </c>
      <c r="L281" s="179" t="e">
        <f t="shared" si="52"/>
        <v>#VALUE!</v>
      </c>
      <c r="M281" s="180"/>
      <c r="N281" s="216">
        <f t="shared" si="45"/>
        <v>263</v>
      </c>
      <c r="R281" s="188"/>
      <c r="S281" s="191"/>
      <c r="T281" s="190"/>
    </row>
    <row r="282" spans="1:20" ht="13.75" thickBot="1" x14ac:dyDescent="0.85">
      <c r="A282" s="79">
        <f t="shared" si="53"/>
        <v>264</v>
      </c>
      <c r="B282" s="174">
        <f t="shared" si="54"/>
        <v>0</v>
      </c>
      <c r="C282" s="175" t="str">
        <f t="shared" si="55"/>
        <v/>
      </c>
      <c r="D282" s="176" t="str">
        <f t="shared" si="56"/>
        <v/>
      </c>
      <c r="E282" s="167"/>
      <c r="F282" s="177" t="str">
        <f t="shared" si="50"/>
        <v/>
      </c>
      <c r="G282" s="169" t="str">
        <f t="shared" si="51"/>
        <v/>
      </c>
      <c r="H282" s="177" t="str">
        <f t="shared" si="46"/>
        <v/>
      </c>
      <c r="I282" s="177" t="str">
        <f t="shared" si="47"/>
        <v/>
      </c>
      <c r="J282" s="178" t="str">
        <f t="shared" si="48"/>
        <v/>
      </c>
      <c r="K282" s="171" t="str">
        <f t="shared" si="49"/>
        <v/>
      </c>
      <c r="L282" s="179" t="e">
        <f t="shared" si="52"/>
        <v>#VALUE!</v>
      </c>
      <c r="M282" s="180"/>
      <c r="N282" s="216">
        <f t="shared" si="45"/>
        <v>264</v>
      </c>
      <c r="R282" s="188"/>
      <c r="S282" s="191"/>
      <c r="T282" s="190"/>
    </row>
    <row r="283" spans="1:20" ht="13.75" thickBot="1" x14ac:dyDescent="0.85">
      <c r="A283" s="79">
        <f t="shared" si="53"/>
        <v>265</v>
      </c>
      <c r="B283" s="174">
        <f t="shared" si="54"/>
        <v>0</v>
      </c>
      <c r="C283" s="175" t="str">
        <f t="shared" si="55"/>
        <v/>
      </c>
      <c r="D283" s="176" t="str">
        <f t="shared" si="56"/>
        <v/>
      </c>
      <c r="E283" s="167"/>
      <c r="F283" s="177" t="str">
        <f t="shared" si="50"/>
        <v/>
      </c>
      <c r="G283" s="169" t="str">
        <f t="shared" si="51"/>
        <v/>
      </c>
      <c r="H283" s="177" t="str">
        <f t="shared" si="46"/>
        <v/>
      </c>
      <c r="I283" s="177" t="str">
        <f t="shared" si="47"/>
        <v/>
      </c>
      <c r="J283" s="178" t="str">
        <f t="shared" si="48"/>
        <v/>
      </c>
      <c r="K283" s="171" t="str">
        <f t="shared" si="49"/>
        <v/>
      </c>
      <c r="L283" s="179" t="e">
        <f t="shared" si="52"/>
        <v>#VALUE!</v>
      </c>
      <c r="M283" s="180"/>
      <c r="N283" s="216">
        <f t="shared" si="45"/>
        <v>265</v>
      </c>
      <c r="R283" s="188"/>
      <c r="S283" s="191"/>
      <c r="T283" s="190"/>
    </row>
    <row r="284" spans="1:20" ht="13.75" thickBot="1" x14ac:dyDescent="0.85">
      <c r="A284" s="79">
        <f t="shared" si="53"/>
        <v>266</v>
      </c>
      <c r="B284" s="174">
        <f t="shared" si="54"/>
        <v>0</v>
      </c>
      <c r="C284" s="175" t="str">
        <f t="shared" si="55"/>
        <v/>
      </c>
      <c r="D284" s="176" t="str">
        <f t="shared" si="56"/>
        <v/>
      </c>
      <c r="E284" s="167"/>
      <c r="F284" s="177" t="str">
        <f t="shared" si="50"/>
        <v/>
      </c>
      <c r="G284" s="169" t="str">
        <f t="shared" si="51"/>
        <v/>
      </c>
      <c r="H284" s="177" t="str">
        <f t="shared" si="46"/>
        <v/>
      </c>
      <c r="I284" s="177" t="str">
        <f t="shared" si="47"/>
        <v/>
      </c>
      <c r="J284" s="178" t="str">
        <f t="shared" si="48"/>
        <v/>
      </c>
      <c r="K284" s="171" t="str">
        <f t="shared" si="49"/>
        <v/>
      </c>
      <c r="L284" s="179" t="e">
        <f t="shared" si="52"/>
        <v>#VALUE!</v>
      </c>
      <c r="M284" s="180"/>
      <c r="N284" s="216">
        <f t="shared" si="45"/>
        <v>266</v>
      </c>
      <c r="R284" s="188"/>
      <c r="S284" s="191"/>
      <c r="T284" s="190"/>
    </row>
    <row r="285" spans="1:20" ht="13.75" thickBot="1" x14ac:dyDescent="0.85">
      <c r="A285" s="79">
        <f t="shared" si="53"/>
        <v>267</v>
      </c>
      <c r="B285" s="174">
        <f t="shared" si="54"/>
        <v>0</v>
      </c>
      <c r="C285" s="175" t="str">
        <f t="shared" si="55"/>
        <v/>
      </c>
      <c r="D285" s="176" t="str">
        <f t="shared" si="56"/>
        <v/>
      </c>
      <c r="E285" s="167"/>
      <c r="F285" s="177" t="str">
        <f t="shared" si="50"/>
        <v/>
      </c>
      <c r="G285" s="169" t="str">
        <f t="shared" si="51"/>
        <v/>
      </c>
      <c r="H285" s="177" t="str">
        <f t="shared" si="46"/>
        <v/>
      </c>
      <c r="I285" s="177" t="str">
        <f t="shared" si="47"/>
        <v/>
      </c>
      <c r="J285" s="178" t="str">
        <f t="shared" si="48"/>
        <v/>
      </c>
      <c r="K285" s="171" t="str">
        <f t="shared" si="49"/>
        <v/>
      </c>
      <c r="L285" s="179" t="e">
        <f t="shared" si="52"/>
        <v>#VALUE!</v>
      </c>
      <c r="M285" s="180"/>
      <c r="N285" s="216">
        <f t="shared" si="45"/>
        <v>267</v>
      </c>
      <c r="R285" s="188"/>
      <c r="S285" s="191"/>
      <c r="T285" s="190"/>
    </row>
    <row r="286" spans="1:20" ht="13.75" thickBot="1" x14ac:dyDescent="0.85">
      <c r="A286" s="79">
        <f t="shared" si="53"/>
        <v>268</v>
      </c>
      <c r="B286" s="174">
        <f t="shared" si="54"/>
        <v>0</v>
      </c>
      <c r="C286" s="175" t="str">
        <f t="shared" si="55"/>
        <v/>
      </c>
      <c r="D286" s="176" t="str">
        <f t="shared" si="56"/>
        <v/>
      </c>
      <c r="E286" s="167"/>
      <c r="F286" s="177" t="str">
        <f t="shared" si="50"/>
        <v/>
      </c>
      <c r="G286" s="169" t="str">
        <f t="shared" si="51"/>
        <v/>
      </c>
      <c r="H286" s="177" t="str">
        <f t="shared" si="46"/>
        <v/>
      </c>
      <c r="I286" s="177" t="str">
        <f t="shared" si="47"/>
        <v/>
      </c>
      <c r="J286" s="178" t="str">
        <f t="shared" si="48"/>
        <v/>
      </c>
      <c r="K286" s="171" t="str">
        <f t="shared" si="49"/>
        <v/>
      </c>
      <c r="L286" s="179" t="e">
        <f t="shared" si="52"/>
        <v>#VALUE!</v>
      </c>
      <c r="M286" s="180"/>
      <c r="N286" s="216">
        <f t="shared" si="45"/>
        <v>268</v>
      </c>
      <c r="R286" s="188"/>
      <c r="S286" s="191"/>
      <c r="T286" s="190"/>
    </row>
    <row r="287" spans="1:20" ht="13.75" thickBot="1" x14ac:dyDescent="0.85">
      <c r="A287" s="79">
        <f t="shared" si="53"/>
        <v>269</v>
      </c>
      <c r="B287" s="174">
        <f t="shared" si="54"/>
        <v>0</v>
      </c>
      <c r="C287" s="175" t="str">
        <f t="shared" si="55"/>
        <v/>
      </c>
      <c r="D287" s="176" t="str">
        <f t="shared" si="56"/>
        <v/>
      </c>
      <c r="E287" s="167"/>
      <c r="F287" s="177" t="str">
        <f t="shared" si="50"/>
        <v/>
      </c>
      <c r="G287" s="169" t="str">
        <f t="shared" si="51"/>
        <v/>
      </c>
      <c r="H287" s="177" t="str">
        <f t="shared" si="46"/>
        <v/>
      </c>
      <c r="I287" s="177" t="str">
        <f t="shared" si="47"/>
        <v/>
      </c>
      <c r="J287" s="178" t="str">
        <f t="shared" si="48"/>
        <v/>
      </c>
      <c r="K287" s="171" t="str">
        <f t="shared" si="49"/>
        <v/>
      </c>
      <c r="L287" s="179" t="e">
        <f t="shared" si="52"/>
        <v>#VALUE!</v>
      </c>
      <c r="M287" s="180"/>
      <c r="N287" s="216">
        <f t="shared" si="45"/>
        <v>269</v>
      </c>
      <c r="R287" s="188"/>
      <c r="S287" s="191"/>
      <c r="T287" s="190"/>
    </row>
    <row r="288" spans="1:20" ht="13.75" thickBot="1" x14ac:dyDescent="0.85">
      <c r="A288" s="79">
        <f t="shared" si="53"/>
        <v>270</v>
      </c>
      <c r="B288" s="174">
        <f t="shared" si="54"/>
        <v>0</v>
      </c>
      <c r="C288" s="175" t="str">
        <f t="shared" si="55"/>
        <v/>
      </c>
      <c r="D288" s="176" t="str">
        <f t="shared" si="56"/>
        <v/>
      </c>
      <c r="E288" s="181">
        <f>SUM(D279:D288)</f>
        <v>0</v>
      </c>
      <c r="F288" s="177" t="str">
        <f t="shared" si="50"/>
        <v/>
      </c>
      <c r="G288" s="169" t="str">
        <f t="shared" si="51"/>
        <v/>
      </c>
      <c r="H288" s="177" t="str">
        <f t="shared" si="46"/>
        <v/>
      </c>
      <c r="I288" s="177" t="str">
        <f t="shared" si="47"/>
        <v/>
      </c>
      <c r="J288" s="178" t="str">
        <f t="shared" si="48"/>
        <v/>
      </c>
      <c r="K288" s="171" t="str">
        <f t="shared" si="49"/>
        <v/>
      </c>
      <c r="L288" s="179" t="e">
        <f t="shared" si="52"/>
        <v>#VALUE!</v>
      </c>
      <c r="M288" s="180"/>
      <c r="N288" s="216">
        <f t="shared" si="45"/>
        <v>270</v>
      </c>
      <c r="R288" s="188"/>
      <c r="S288" s="191"/>
      <c r="T288" s="190"/>
    </row>
    <row r="289" spans="1:20" ht="13.75" thickBot="1" x14ac:dyDescent="0.85">
      <c r="A289" s="79">
        <f t="shared" si="53"/>
        <v>271</v>
      </c>
      <c r="B289" s="174">
        <f t="shared" si="54"/>
        <v>0</v>
      </c>
      <c r="C289" s="175" t="str">
        <f t="shared" si="55"/>
        <v/>
      </c>
      <c r="D289" s="176" t="str">
        <f t="shared" si="56"/>
        <v/>
      </c>
      <c r="E289" s="167"/>
      <c r="F289" s="177" t="str">
        <f t="shared" si="50"/>
        <v/>
      </c>
      <c r="G289" s="169" t="str">
        <f t="shared" si="51"/>
        <v/>
      </c>
      <c r="H289" s="177" t="str">
        <f t="shared" si="46"/>
        <v/>
      </c>
      <c r="I289" s="177" t="str">
        <f t="shared" si="47"/>
        <v/>
      </c>
      <c r="J289" s="178" t="str">
        <f t="shared" si="48"/>
        <v/>
      </c>
      <c r="K289" s="171" t="str">
        <f t="shared" si="49"/>
        <v/>
      </c>
      <c r="L289" s="179" t="e">
        <f t="shared" si="52"/>
        <v>#VALUE!</v>
      </c>
      <c r="M289" s="180"/>
      <c r="N289" s="216">
        <f t="shared" si="45"/>
        <v>271</v>
      </c>
      <c r="R289" s="188"/>
      <c r="S289" s="191"/>
      <c r="T289" s="190"/>
    </row>
    <row r="290" spans="1:20" ht="13.75" thickBot="1" x14ac:dyDescent="0.85">
      <c r="A290" s="79">
        <f t="shared" si="53"/>
        <v>272</v>
      </c>
      <c r="B290" s="174">
        <f t="shared" si="54"/>
        <v>0</v>
      </c>
      <c r="C290" s="175" t="str">
        <f t="shared" si="55"/>
        <v/>
      </c>
      <c r="D290" s="176" t="str">
        <f t="shared" si="56"/>
        <v/>
      </c>
      <c r="E290" s="167"/>
      <c r="F290" s="177" t="str">
        <f t="shared" si="50"/>
        <v/>
      </c>
      <c r="G290" s="169" t="str">
        <f t="shared" si="51"/>
        <v/>
      </c>
      <c r="H290" s="177" t="str">
        <f t="shared" si="46"/>
        <v/>
      </c>
      <c r="I290" s="177" t="str">
        <f t="shared" si="47"/>
        <v/>
      </c>
      <c r="J290" s="178" t="str">
        <f t="shared" si="48"/>
        <v/>
      </c>
      <c r="K290" s="171" t="str">
        <f t="shared" si="49"/>
        <v/>
      </c>
      <c r="L290" s="179" t="e">
        <f t="shared" si="52"/>
        <v>#VALUE!</v>
      </c>
      <c r="M290" s="180"/>
      <c r="N290" s="216">
        <f t="shared" si="45"/>
        <v>272</v>
      </c>
      <c r="R290" s="188"/>
      <c r="S290" s="191"/>
      <c r="T290" s="190"/>
    </row>
    <row r="291" spans="1:20" ht="13.75" thickBot="1" x14ac:dyDescent="0.85">
      <c r="A291" s="79">
        <f t="shared" si="53"/>
        <v>273</v>
      </c>
      <c r="B291" s="174">
        <f t="shared" si="54"/>
        <v>0</v>
      </c>
      <c r="C291" s="175" t="str">
        <f t="shared" si="55"/>
        <v/>
      </c>
      <c r="D291" s="176" t="str">
        <f t="shared" si="56"/>
        <v/>
      </c>
      <c r="E291" s="167"/>
      <c r="F291" s="177" t="str">
        <f t="shared" si="50"/>
        <v/>
      </c>
      <c r="G291" s="169" t="str">
        <f t="shared" si="51"/>
        <v/>
      </c>
      <c r="H291" s="177" t="str">
        <f t="shared" si="46"/>
        <v/>
      </c>
      <c r="I291" s="177" t="str">
        <f t="shared" si="47"/>
        <v/>
      </c>
      <c r="J291" s="178" t="str">
        <f t="shared" si="48"/>
        <v/>
      </c>
      <c r="K291" s="171" t="str">
        <f t="shared" si="49"/>
        <v/>
      </c>
      <c r="L291" s="179" t="e">
        <f t="shared" si="52"/>
        <v>#VALUE!</v>
      </c>
      <c r="M291" s="180"/>
      <c r="N291" s="216">
        <f t="shared" si="45"/>
        <v>273</v>
      </c>
      <c r="R291" s="188"/>
      <c r="S291" s="191"/>
      <c r="T291" s="190"/>
    </row>
    <row r="292" spans="1:20" ht="13.75" thickBot="1" x14ac:dyDescent="0.85">
      <c r="A292" s="79">
        <f t="shared" si="53"/>
        <v>274</v>
      </c>
      <c r="B292" s="174">
        <f t="shared" si="54"/>
        <v>0</v>
      </c>
      <c r="C292" s="175" t="str">
        <f t="shared" si="55"/>
        <v/>
      </c>
      <c r="D292" s="176" t="str">
        <f t="shared" si="56"/>
        <v/>
      </c>
      <c r="E292" s="167"/>
      <c r="F292" s="177" t="str">
        <f t="shared" si="50"/>
        <v/>
      </c>
      <c r="G292" s="169" t="str">
        <f t="shared" si="51"/>
        <v/>
      </c>
      <c r="H292" s="177" t="str">
        <f t="shared" si="46"/>
        <v/>
      </c>
      <c r="I292" s="177" t="str">
        <f t="shared" si="47"/>
        <v/>
      </c>
      <c r="J292" s="178" t="str">
        <f t="shared" si="48"/>
        <v/>
      </c>
      <c r="K292" s="171" t="str">
        <f t="shared" si="49"/>
        <v/>
      </c>
      <c r="L292" s="179" t="e">
        <f t="shared" si="52"/>
        <v>#VALUE!</v>
      </c>
      <c r="M292" s="180"/>
      <c r="N292" s="216">
        <f t="shared" si="45"/>
        <v>274</v>
      </c>
      <c r="R292" s="188"/>
      <c r="S292" s="191"/>
      <c r="T292" s="190"/>
    </row>
    <row r="293" spans="1:20" ht="13.75" thickBot="1" x14ac:dyDescent="0.85">
      <c r="A293" s="79">
        <f t="shared" si="53"/>
        <v>275</v>
      </c>
      <c r="B293" s="174">
        <f t="shared" si="54"/>
        <v>0</v>
      </c>
      <c r="C293" s="175" t="str">
        <f t="shared" si="55"/>
        <v/>
      </c>
      <c r="D293" s="176" t="str">
        <f t="shared" si="56"/>
        <v/>
      </c>
      <c r="E293" s="167"/>
      <c r="F293" s="177" t="str">
        <f t="shared" si="50"/>
        <v/>
      </c>
      <c r="G293" s="169" t="str">
        <f t="shared" si="51"/>
        <v/>
      </c>
      <c r="H293" s="177" t="str">
        <f t="shared" si="46"/>
        <v/>
      </c>
      <c r="I293" s="177" t="str">
        <f t="shared" si="47"/>
        <v/>
      </c>
      <c r="J293" s="178" t="str">
        <f t="shared" si="48"/>
        <v/>
      </c>
      <c r="K293" s="171" t="str">
        <f t="shared" si="49"/>
        <v/>
      </c>
      <c r="L293" s="179" t="e">
        <f t="shared" si="52"/>
        <v>#VALUE!</v>
      </c>
      <c r="M293" s="180"/>
      <c r="N293" s="216">
        <f t="shared" si="45"/>
        <v>275</v>
      </c>
      <c r="R293" s="188"/>
      <c r="S293" s="191"/>
      <c r="T293" s="190"/>
    </row>
    <row r="294" spans="1:20" ht="13.75" thickBot="1" x14ac:dyDescent="0.85">
      <c r="A294" s="79">
        <f t="shared" si="53"/>
        <v>276</v>
      </c>
      <c r="B294" s="174">
        <f t="shared" si="54"/>
        <v>0</v>
      </c>
      <c r="C294" s="175" t="str">
        <f t="shared" si="55"/>
        <v/>
      </c>
      <c r="D294" s="176" t="str">
        <f t="shared" si="56"/>
        <v/>
      </c>
      <c r="E294" s="167"/>
      <c r="F294" s="177" t="str">
        <f t="shared" si="50"/>
        <v/>
      </c>
      <c r="G294" s="169" t="str">
        <f t="shared" si="51"/>
        <v/>
      </c>
      <c r="H294" s="177" t="str">
        <f t="shared" si="46"/>
        <v/>
      </c>
      <c r="I294" s="177" t="str">
        <f t="shared" si="47"/>
        <v/>
      </c>
      <c r="J294" s="178" t="str">
        <f t="shared" si="48"/>
        <v/>
      </c>
      <c r="K294" s="171" t="str">
        <f t="shared" si="49"/>
        <v/>
      </c>
      <c r="L294" s="179" t="e">
        <f t="shared" si="52"/>
        <v>#VALUE!</v>
      </c>
      <c r="M294" s="180"/>
      <c r="N294" s="216">
        <f t="shared" si="45"/>
        <v>276</v>
      </c>
      <c r="R294" s="188"/>
      <c r="S294" s="191"/>
      <c r="T294" s="190"/>
    </row>
    <row r="295" spans="1:20" ht="13.75" thickBot="1" x14ac:dyDescent="0.85">
      <c r="A295" s="79">
        <f t="shared" si="53"/>
        <v>277</v>
      </c>
      <c r="B295" s="174">
        <f t="shared" si="54"/>
        <v>0</v>
      </c>
      <c r="C295" s="175" t="str">
        <f t="shared" si="55"/>
        <v/>
      </c>
      <c r="D295" s="176" t="str">
        <f t="shared" si="56"/>
        <v/>
      </c>
      <c r="E295" s="167"/>
      <c r="F295" s="177" t="str">
        <f t="shared" si="50"/>
        <v/>
      </c>
      <c r="G295" s="169" t="str">
        <f t="shared" si="51"/>
        <v/>
      </c>
      <c r="H295" s="177" t="str">
        <f t="shared" si="46"/>
        <v/>
      </c>
      <c r="I295" s="177" t="str">
        <f t="shared" si="47"/>
        <v/>
      </c>
      <c r="J295" s="178" t="str">
        <f t="shared" si="48"/>
        <v/>
      </c>
      <c r="K295" s="171" t="str">
        <f t="shared" si="49"/>
        <v/>
      </c>
      <c r="L295" s="179" t="e">
        <f t="shared" si="52"/>
        <v>#VALUE!</v>
      </c>
      <c r="M295" s="180"/>
      <c r="N295" s="216">
        <f t="shared" si="45"/>
        <v>277</v>
      </c>
      <c r="R295" s="188"/>
      <c r="S295" s="191"/>
      <c r="T295" s="190"/>
    </row>
    <row r="296" spans="1:20" ht="13.75" thickBot="1" x14ac:dyDescent="0.85">
      <c r="A296" s="79">
        <f t="shared" si="53"/>
        <v>278</v>
      </c>
      <c r="B296" s="174">
        <f t="shared" si="54"/>
        <v>0</v>
      </c>
      <c r="C296" s="175" t="str">
        <f t="shared" si="55"/>
        <v/>
      </c>
      <c r="D296" s="176" t="str">
        <f t="shared" si="56"/>
        <v/>
      </c>
      <c r="E296" s="167"/>
      <c r="F296" s="177" t="str">
        <f t="shared" si="50"/>
        <v/>
      </c>
      <c r="G296" s="169" t="str">
        <f t="shared" si="51"/>
        <v/>
      </c>
      <c r="H296" s="177" t="str">
        <f t="shared" si="46"/>
        <v/>
      </c>
      <c r="I296" s="177" t="str">
        <f t="shared" si="47"/>
        <v/>
      </c>
      <c r="J296" s="178" t="str">
        <f t="shared" si="48"/>
        <v/>
      </c>
      <c r="K296" s="171" t="str">
        <f t="shared" si="49"/>
        <v/>
      </c>
      <c r="L296" s="179" t="e">
        <f t="shared" si="52"/>
        <v>#VALUE!</v>
      </c>
      <c r="M296" s="180"/>
      <c r="N296" s="216">
        <f t="shared" si="45"/>
        <v>278</v>
      </c>
      <c r="R296" s="188"/>
      <c r="S296" s="191"/>
      <c r="T296" s="190"/>
    </row>
    <row r="297" spans="1:20" ht="13.75" thickBot="1" x14ac:dyDescent="0.85">
      <c r="A297" s="79">
        <f t="shared" si="53"/>
        <v>279</v>
      </c>
      <c r="B297" s="174">
        <f t="shared" si="54"/>
        <v>0</v>
      </c>
      <c r="C297" s="175" t="str">
        <f t="shared" si="55"/>
        <v/>
      </c>
      <c r="D297" s="176" t="str">
        <f>IF(M297&gt;0,(M297/100),"")</f>
        <v/>
      </c>
      <c r="E297" s="167"/>
      <c r="F297" s="177" t="str">
        <f t="shared" si="50"/>
        <v/>
      </c>
      <c r="G297" s="169" t="str">
        <f t="shared" si="51"/>
        <v/>
      </c>
      <c r="H297" s="177" t="str">
        <f t="shared" si="46"/>
        <v/>
      </c>
      <c r="I297" s="177" t="str">
        <f t="shared" si="47"/>
        <v/>
      </c>
      <c r="J297" s="178" t="str">
        <f t="shared" si="48"/>
        <v/>
      </c>
      <c r="K297" s="171" t="str">
        <f t="shared" si="49"/>
        <v/>
      </c>
      <c r="L297" s="179" t="e">
        <f t="shared" si="52"/>
        <v>#VALUE!</v>
      </c>
      <c r="M297" s="180"/>
      <c r="N297" s="216">
        <f t="shared" si="45"/>
        <v>279</v>
      </c>
      <c r="R297" s="188"/>
      <c r="S297" s="191"/>
      <c r="T297" s="190"/>
    </row>
    <row r="298" spans="1:20" ht="13.75" thickBot="1" x14ac:dyDescent="0.85">
      <c r="A298" s="79">
        <f t="shared" si="53"/>
        <v>280</v>
      </c>
      <c r="B298" s="174">
        <f t="shared" si="54"/>
        <v>0</v>
      </c>
      <c r="C298" s="175" t="str">
        <f t="shared" si="55"/>
        <v/>
      </c>
      <c r="D298" s="176" t="str">
        <f t="shared" si="56"/>
        <v/>
      </c>
      <c r="E298" s="181">
        <f>SUM(D289:D298)</f>
        <v>0</v>
      </c>
      <c r="F298" s="177" t="str">
        <f t="shared" si="50"/>
        <v/>
      </c>
      <c r="G298" s="169" t="str">
        <f t="shared" si="51"/>
        <v/>
      </c>
      <c r="H298" s="177" t="str">
        <f t="shared" si="46"/>
        <v/>
      </c>
      <c r="I298" s="177" t="str">
        <f t="shared" si="47"/>
        <v/>
      </c>
      <c r="J298" s="178" t="str">
        <f t="shared" si="48"/>
        <v/>
      </c>
      <c r="K298" s="171" t="str">
        <f t="shared" si="49"/>
        <v/>
      </c>
      <c r="L298" s="179" t="e">
        <f t="shared" si="52"/>
        <v>#VALUE!</v>
      </c>
      <c r="M298" s="180"/>
      <c r="N298" s="216">
        <f t="shared" si="45"/>
        <v>280</v>
      </c>
      <c r="R298" s="188"/>
      <c r="S298" s="191"/>
      <c r="T298" s="190"/>
    </row>
    <row r="299" spans="1:20" ht="13.75" thickBot="1" x14ac:dyDescent="0.85">
      <c r="A299" s="79">
        <f t="shared" si="53"/>
        <v>281</v>
      </c>
      <c r="B299" s="174">
        <f t="shared" si="54"/>
        <v>0</v>
      </c>
      <c r="C299" s="175" t="str">
        <f t="shared" si="55"/>
        <v/>
      </c>
      <c r="D299" s="176" t="str">
        <f t="shared" si="56"/>
        <v/>
      </c>
      <c r="E299" s="167"/>
      <c r="F299" s="177" t="str">
        <f t="shared" si="50"/>
        <v/>
      </c>
      <c r="G299" s="169" t="str">
        <f t="shared" si="51"/>
        <v/>
      </c>
      <c r="H299" s="177" t="str">
        <f t="shared" si="46"/>
        <v/>
      </c>
      <c r="I299" s="177" t="str">
        <f t="shared" si="47"/>
        <v/>
      </c>
      <c r="J299" s="178" t="str">
        <f t="shared" si="48"/>
        <v/>
      </c>
      <c r="K299" s="171" t="str">
        <f t="shared" si="49"/>
        <v/>
      </c>
      <c r="L299" s="179" t="e">
        <f t="shared" si="52"/>
        <v>#VALUE!</v>
      </c>
      <c r="M299" s="180"/>
      <c r="N299" s="216">
        <f t="shared" si="45"/>
        <v>281</v>
      </c>
      <c r="R299" s="188"/>
      <c r="S299" s="191"/>
      <c r="T299" s="190"/>
    </row>
    <row r="300" spans="1:20" ht="13.75" thickBot="1" x14ac:dyDescent="0.85">
      <c r="A300" s="79">
        <f t="shared" si="53"/>
        <v>282</v>
      </c>
      <c r="B300" s="174">
        <f t="shared" si="54"/>
        <v>0</v>
      </c>
      <c r="C300" s="175" t="str">
        <f t="shared" si="55"/>
        <v/>
      </c>
      <c r="D300" s="176" t="str">
        <f t="shared" si="56"/>
        <v/>
      </c>
      <c r="E300" s="167"/>
      <c r="F300" s="177" t="str">
        <f t="shared" si="50"/>
        <v/>
      </c>
      <c r="G300" s="169" t="str">
        <f t="shared" si="51"/>
        <v/>
      </c>
      <c r="H300" s="177" t="str">
        <f t="shared" si="46"/>
        <v/>
      </c>
      <c r="I300" s="177" t="str">
        <f t="shared" si="47"/>
        <v/>
      </c>
      <c r="J300" s="178" t="str">
        <f t="shared" si="48"/>
        <v/>
      </c>
      <c r="K300" s="171" t="str">
        <f t="shared" si="49"/>
        <v/>
      </c>
      <c r="L300" s="179" t="e">
        <f t="shared" si="52"/>
        <v>#VALUE!</v>
      </c>
      <c r="M300" s="180"/>
      <c r="N300" s="216">
        <f t="shared" si="45"/>
        <v>282</v>
      </c>
      <c r="R300" s="188"/>
      <c r="S300" s="191"/>
      <c r="T300" s="190"/>
    </row>
    <row r="301" spans="1:20" ht="13.75" thickBot="1" x14ac:dyDescent="0.85">
      <c r="A301" s="79">
        <f t="shared" si="53"/>
        <v>283</v>
      </c>
      <c r="B301" s="174">
        <f t="shared" si="54"/>
        <v>0</v>
      </c>
      <c r="C301" s="175" t="str">
        <f t="shared" si="55"/>
        <v/>
      </c>
      <c r="D301" s="176" t="str">
        <f t="shared" si="56"/>
        <v/>
      </c>
      <c r="E301" s="167"/>
      <c r="F301" s="177" t="str">
        <f t="shared" si="50"/>
        <v/>
      </c>
      <c r="G301" s="169" t="str">
        <f t="shared" si="51"/>
        <v/>
      </c>
      <c r="H301" s="177" t="str">
        <f t="shared" si="46"/>
        <v/>
      </c>
      <c r="I301" s="177" t="str">
        <f t="shared" si="47"/>
        <v/>
      </c>
      <c r="J301" s="178" t="str">
        <f t="shared" si="48"/>
        <v/>
      </c>
      <c r="K301" s="171" t="str">
        <f t="shared" si="49"/>
        <v/>
      </c>
      <c r="L301" s="179" t="e">
        <f t="shared" si="52"/>
        <v>#VALUE!</v>
      </c>
      <c r="M301" s="180"/>
      <c r="N301" s="216">
        <f t="shared" si="45"/>
        <v>283</v>
      </c>
      <c r="R301" s="188"/>
      <c r="S301" s="191"/>
      <c r="T301" s="190"/>
    </row>
    <row r="302" spans="1:20" ht="13.75" thickBot="1" x14ac:dyDescent="0.85">
      <c r="A302" s="79">
        <f t="shared" si="53"/>
        <v>284</v>
      </c>
      <c r="B302" s="174">
        <f t="shared" si="54"/>
        <v>0</v>
      </c>
      <c r="C302" s="175" t="str">
        <f t="shared" si="55"/>
        <v/>
      </c>
      <c r="D302" s="176" t="str">
        <f t="shared" si="56"/>
        <v/>
      </c>
      <c r="E302" s="167"/>
      <c r="F302" s="177" t="str">
        <f t="shared" si="50"/>
        <v/>
      </c>
      <c r="G302" s="169" t="str">
        <f t="shared" si="51"/>
        <v/>
      </c>
      <c r="H302" s="177" t="str">
        <f t="shared" si="46"/>
        <v/>
      </c>
      <c r="I302" s="177" t="str">
        <f t="shared" si="47"/>
        <v/>
      </c>
      <c r="J302" s="178" t="str">
        <f t="shared" si="48"/>
        <v/>
      </c>
      <c r="K302" s="171" t="str">
        <f t="shared" si="49"/>
        <v/>
      </c>
      <c r="L302" s="179" t="e">
        <f t="shared" si="52"/>
        <v>#VALUE!</v>
      </c>
      <c r="M302" s="180"/>
      <c r="N302" s="216">
        <f t="shared" si="45"/>
        <v>284</v>
      </c>
      <c r="R302" s="188"/>
      <c r="S302" s="191"/>
      <c r="T302" s="190"/>
    </row>
    <row r="303" spans="1:20" ht="13.75" thickBot="1" x14ac:dyDescent="0.85">
      <c r="A303" s="79">
        <f t="shared" si="53"/>
        <v>285</v>
      </c>
      <c r="B303" s="174">
        <f t="shared" si="54"/>
        <v>0</v>
      </c>
      <c r="C303" s="175" t="str">
        <f t="shared" si="55"/>
        <v/>
      </c>
      <c r="D303" s="176" t="str">
        <f t="shared" si="56"/>
        <v/>
      </c>
      <c r="E303" s="167"/>
      <c r="F303" s="177" t="str">
        <f t="shared" si="50"/>
        <v/>
      </c>
      <c r="G303" s="169" t="str">
        <f t="shared" si="51"/>
        <v/>
      </c>
      <c r="H303" s="177" t="str">
        <f t="shared" si="46"/>
        <v/>
      </c>
      <c r="I303" s="177" t="str">
        <f t="shared" si="47"/>
        <v/>
      </c>
      <c r="J303" s="178" t="str">
        <f t="shared" si="48"/>
        <v/>
      </c>
      <c r="K303" s="171" t="str">
        <f t="shared" si="49"/>
        <v/>
      </c>
      <c r="L303" s="179" t="e">
        <f t="shared" si="52"/>
        <v>#VALUE!</v>
      </c>
      <c r="M303" s="180"/>
      <c r="N303" s="216">
        <f t="shared" si="45"/>
        <v>285</v>
      </c>
      <c r="R303" s="188"/>
      <c r="S303" s="191"/>
      <c r="T303" s="190"/>
    </row>
    <row r="304" spans="1:20" ht="13.75" thickBot="1" x14ac:dyDescent="0.85">
      <c r="A304" s="79">
        <f t="shared" si="53"/>
        <v>286</v>
      </c>
      <c r="B304" s="174">
        <f t="shared" si="54"/>
        <v>0</v>
      </c>
      <c r="C304" s="175" t="str">
        <f t="shared" si="55"/>
        <v/>
      </c>
      <c r="D304" s="176" t="str">
        <f t="shared" si="56"/>
        <v/>
      </c>
      <c r="E304" s="167"/>
      <c r="F304" s="177" t="str">
        <f t="shared" si="50"/>
        <v/>
      </c>
      <c r="G304" s="169" t="str">
        <f t="shared" si="51"/>
        <v/>
      </c>
      <c r="H304" s="177" t="str">
        <f t="shared" si="46"/>
        <v/>
      </c>
      <c r="I304" s="177" t="str">
        <f t="shared" si="47"/>
        <v/>
      </c>
      <c r="J304" s="178" t="str">
        <f t="shared" si="48"/>
        <v/>
      </c>
      <c r="K304" s="171" t="str">
        <f t="shared" si="49"/>
        <v/>
      </c>
      <c r="L304" s="179" t="e">
        <f t="shared" si="52"/>
        <v>#VALUE!</v>
      </c>
      <c r="M304" s="180"/>
      <c r="N304" s="216">
        <f t="shared" si="45"/>
        <v>286</v>
      </c>
      <c r="R304" s="188"/>
      <c r="S304" s="191"/>
      <c r="T304" s="190"/>
    </row>
    <row r="305" spans="1:20" ht="13.75" thickBot="1" x14ac:dyDescent="0.85">
      <c r="A305" s="79">
        <f t="shared" si="53"/>
        <v>287</v>
      </c>
      <c r="B305" s="174">
        <f t="shared" si="54"/>
        <v>0</v>
      </c>
      <c r="C305" s="175" t="str">
        <f t="shared" si="55"/>
        <v/>
      </c>
      <c r="D305" s="176" t="str">
        <f t="shared" si="56"/>
        <v/>
      </c>
      <c r="E305" s="167"/>
      <c r="F305" s="177" t="str">
        <f t="shared" si="50"/>
        <v/>
      </c>
      <c r="G305" s="169" t="str">
        <f t="shared" si="51"/>
        <v/>
      </c>
      <c r="H305" s="177" t="str">
        <f t="shared" si="46"/>
        <v/>
      </c>
      <c r="I305" s="177" t="str">
        <f t="shared" si="47"/>
        <v/>
      </c>
      <c r="J305" s="178" t="str">
        <f t="shared" si="48"/>
        <v/>
      </c>
      <c r="K305" s="171" t="str">
        <f t="shared" si="49"/>
        <v/>
      </c>
      <c r="L305" s="179" t="e">
        <f t="shared" si="52"/>
        <v>#VALUE!</v>
      </c>
      <c r="M305" s="180"/>
      <c r="N305" s="216">
        <f t="shared" si="45"/>
        <v>287</v>
      </c>
      <c r="R305" s="188"/>
      <c r="S305" s="191"/>
      <c r="T305" s="190"/>
    </row>
    <row r="306" spans="1:20" ht="13.75" thickBot="1" x14ac:dyDescent="0.85">
      <c r="A306" s="79">
        <f t="shared" si="53"/>
        <v>288</v>
      </c>
      <c r="B306" s="174">
        <f t="shared" si="54"/>
        <v>0</v>
      </c>
      <c r="C306" s="175" t="str">
        <f t="shared" si="55"/>
        <v/>
      </c>
      <c r="D306" s="176" t="str">
        <f t="shared" si="56"/>
        <v/>
      </c>
      <c r="E306" s="167"/>
      <c r="F306" s="177" t="str">
        <f t="shared" si="50"/>
        <v/>
      </c>
      <c r="G306" s="169" t="str">
        <f t="shared" si="51"/>
        <v/>
      </c>
      <c r="H306" s="177" t="str">
        <f t="shared" si="46"/>
        <v/>
      </c>
      <c r="I306" s="177" t="str">
        <f t="shared" si="47"/>
        <v/>
      </c>
      <c r="J306" s="178" t="str">
        <f t="shared" si="48"/>
        <v/>
      </c>
      <c r="K306" s="171" t="str">
        <f t="shared" si="49"/>
        <v/>
      </c>
      <c r="L306" s="179" t="e">
        <f t="shared" si="52"/>
        <v>#VALUE!</v>
      </c>
      <c r="M306" s="180"/>
      <c r="N306" s="216">
        <f t="shared" si="45"/>
        <v>288</v>
      </c>
      <c r="R306" s="188"/>
      <c r="S306" s="191"/>
      <c r="T306" s="190"/>
    </row>
    <row r="307" spans="1:20" ht="13.75" thickBot="1" x14ac:dyDescent="0.85">
      <c r="A307" s="79">
        <f t="shared" si="53"/>
        <v>289</v>
      </c>
      <c r="B307" s="174">
        <f t="shared" si="54"/>
        <v>0</v>
      </c>
      <c r="C307" s="175" t="str">
        <f t="shared" si="55"/>
        <v/>
      </c>
      <c r="D307" s="176" t="str">
        <f t="shared" si="56"/>
        <v/>
      </c>
      <c r="E307" s="167"/>
      <c r="F307" s="177" t="str">
        <f t="shared" si="50"/>
        <v/>
      </c>
      <c r="G307" s="169" t="str">
        <f t="shared" si="51"/>
        <v/>
      </c>
      <c r="H307" s="177" t="str">
        <f t="shared" si="46"/>
        <v/>
      </c>
      <c r="I307" s="177" t="str">
        <f t="shared" si="47"/>
        <v/>
      </c>
      <c r="J307" s="178" t="str">
        <f t="shared" si="48"/>
        <v/>
      </c>
      <c r="K307" s="171" t="str">
        <f t="shared" si="49"/>
        <v/>
      </c>
      <c r="L307" s="179" t="e">
        <f t="shared" si="52"/>
        <v>#VALUE!</v>
      </c>
      <c r="M307" s="180"/>
      <c r="N307" s="216">
        <f t="shared" si="45"/>
        <v>289</v>
      </c>
      <c r="R307" s="188"/>
      <c r="S307" s="191"/>
      <c r="T307" s="190"/>
    </row>
    <row r="308" spans="1:20" ht="13.75" thickBot="1" x14ac:dyDescent="0.85">
      <c r="A308" s="79">
        <f t="shared" si="53"/>
        <v>290</v>
      </c>
      <c r="B308" s="174">
        <f t="shared" si="54"/>
        <v>0</v>
      </c>
      <c r="C308" s="175" t="str">
        <f t="shared" si="55"/>
        <v/>
      </c>
      <c r="D308" s="176" t="str">
        <f t="shared" si="56"/>
        <v/>
      </c>
      <c r="E308" s="181">
        <f>SUM(D299:D308)</f>
        <v>0</v>
      </c>
      <c r="F308" s="177" t="str">
        <f t="shared" si="50"/>
        <v/>
      </c>
      <c r="G308" s="169" t="str">
        <f t="shared" si="51"/>
        <v/>
      </c>
      <c r="H308" s="177" t="str">
        <f t="shared" si="46"/>
        <v/>
      </c>
      <c r="I308" s="177" t="str">
        <f t="shared" si="47"/>
        <v/>
      </c>
      <c r="J308" s="178" t="str">
        <f t="shared" si="48"/>
        <v/>
      </c>
      <c r="K308" s="171" t="str">
        <f t="shared" si="49"/>
        <v/>
      </c>
      <c r="L308" s="179" t="e">
        <f t="shared" si="52"/>
        <v>#VALUE!</v>
      </c>
      <c r="M308" s="180"/>
      <c r="N308" s="216">
        <f t="shared" si="45"/>
        <v>290</v>
      </c>
      <c r="R308" s="188"/>
      <c r="S308" s="191"/>
      <c r="T308" s="190"/>
    </row>
    <row r="309" spans="1:20" ht="13.75" thickBot="1" x14ac:dyDescent="0.85">
      <c r="A309" s="79">
        <f t="shared" si="53"/>
        <v>291</v>
      </c>
      <c r="B309" s="174">
        <f t="shared" si="54"/>
        <v>0</v>
      </c>
      <c r="C309" s="175" t="str">
        <f t="shared" si="55"/>
        <v/>
      </c>
      <c r="D309" s="176" t="str">
        <f t="shared" si="56"/>
        <v/>
      </c>
      <c r="E309" s="167"/>
      <c r="F309" s="177" t="str">
        <f t="shared" si="50"/>
        <v/>
      </c>
      <c r="G309" s="169" t="str">
        <f t="shared" si="51"/>
        <v/>
      </c>
      <c r="H309" s="177" t="str">
        <f t="shared" si="46"/>
        <v/>
      </c>
      <c r="I309" s="177" t="str">
        <f t="shared" si="47"/>
        <v/>
      </c>
      <c r="J309" s="178" t="str">
        <f t="shared" si="48"/>
        <v/>
      </c>
      <c r="K309" s="171" t="str">
        <f t="shared" si="49"/>
        <v/>
      </c>
      <c r="L309" s="179" t="e">
        <f t="shared" si="52"/>
        <v>#VALUE!</v>
      </c>
      <c r="M309" s="180"/>
      <c r="N309" s="216">
        <f t="shared" si="45"/>
        <v>291</v>
      </c>
      <c r="R309" s="188"/>
      <c r="S309" s="191"/>
      <c r="T309" s="190"/>
    </row>
    <row r="310" spans="1:20" ht="13.75" thickBot="1" x14ac:dyDescent="0.85">
      <c r="A310" s="79">
        <f t="shared" si="53"/>
        <v>292</v>
      </c>
      <c r="B310" s="174">
        <f t="shared" si="54"/>
        <v>0</v>
      </c>
      <c r="C310" s="175" t="str">
        <f t="shared" si="55"/>
        <v/>
      </c>
      <c r="D310" s="176" t="str">
        <f t="shared" si="56"/>
        <v/>
      </c>
      <c r="E310" s="167"/>
      <c r="F310" s="177" t="str">
        <f t="shared" si="50"/>
        <v/>
      </c>
      <c r="G310" s="169" t="str">
        <f t="shared" si="51"/>
        <v/>
      </c>
      <c r="H310" s="177" t="str">
        <f t="shared" si="46"/>
        <v/>
      </c>
      <c r="I310" s="177" t="str">
        <f t="shared" si="47"/>
        <v/>
      </c>
      <c r="J310" s="178" t="str">
        <f t="shared" si="48"/>
        <v/>
      </c>
      <c r="K310" s="171" t="str">
        <f t="shared" si="49"/>
        <v/>
      </c>
      <c r="L310" s="179" t="e">
        <f t="shared" si="52"/>
        <v>#VALUE!</v>
      </c>
      <c r="M310" s="180"/>
      <c r="N310" s="216">
        <f t="shared" si="45"/>
        <v>292</v>
      </c>
      <c r="R310" s="188"/>
      <c r="S310" s="191"/>
      <c r="T310" s="190"/>
    </row>
    <row r="311" spans="1:20" ht="13.75" thickBot="1" x14ac:dyDescent="0.85">
      <c r="A311" s="79">
        <f t="shared" si="53"/>
        <v>293</v>
      </c>
      <c r="B311" s="174">
        <f t="shared" si="54"/>
        <v>0</v>
      </c>
      <c r="C311" s="175" t="str">
        <f t="shared" si="55"/>
        <v/>
      </c>
      <c r="D311" s="176" t="str">
        <f t="shared" si="56"/>
        <v/>
      </c>
      <c r="E311" s="167"/>
      <c r="F311" s="177" t="str">
        <f t="shared" si="50"/>
        <v/>
      </c>
      <c r="G311" s="169" t="str">
        <f t="shared" si="51"/>
        <v/>
      </c>
      <c r="H311" s="177" t="str">
        <f t="shared" si="46"/>
        <v/>
      </c>
      <c r="I311" s="177" t="str">
        <f t="shared" si="47"/>
        <v/>
      </c>
      <c r="J311" s="178" t="str">
        <f t="shared" si="48"/>
        <v/>
      </c>
      <c r="K311" s="171" t="str">
        <f t="shared" si="49"/>
        <v/>
      </c>
      <c r="L311" s="179" t="e">
        <f t="shared" si="52"/>
        <v>#VALUE!</v>
      </c>
      <c r="M311" s="180"/>
      <c r="N311" s="216">
        <f t="shared" si="45"/>
        <v>293</v>
      </c>
      <c r="R311" s="188"/>
      <c r="S311" s="191"/>
      <c r="T311" s="190"/>
    </row>
    <row r="312" spans="1:20" ht="13.75" thickBot="1" x14ac:dyDescent="0.85">
      <c r="A312" s="79">
        <f t="shared" si="53"/>
        <v>294</v>
      </c>
      <c r="B312" s="174">
        <f t="shared" si="54"/>
        <v>0</v>
      </c>
      <c r="C312" s="175" t="str">
        <f t="shared" si="55"/>
        <v/>
      </c>
      <c r="D312" s="176" t="str">
        <f t="shared" si="56"/>
        <v/>
      </c>
      <c r="E312" s="167"/>
      <c r="F312" s="177" t="str">
        <f t="shared" si="50"/>
        <v/>
      </c>
      <c r="G312" s="169" t="str">
        <f t="shared" si="51"/>
        <v/>
      </c>
      <c r="H312" s="177" t="str">
        <f t="shared" si="46"/>
        <v/>
      </c>
      <c r="I312" s="177" t="str">
        <f t="shared" si="47"/>
        <v/>
      </c>
      <c r="J312" s="178" t="str">
        <f t="shared" si="48"/>
        <v/>
      </c>
      <c r="K312" s="171" t="str">
        <f t="shared" si="49"/>
        <v/>
      </c>
      <c r="L312" s="179" t="e">
        <f t="shared" si="52"/>
        <v>#VALUE!</v>
      </c>
      <c r="M312" s="180"/>
      <c r="N312" s="216">
        <f t="shared" si="45"/>
        <v>294</v>
      </c>
      <c r="R312" s="188"/>
      <c r="S312" s="191"/>
      <c r="T312" s="190"/>
    </row>
    <row r="313" spans="1:20" ht="13.75" thickBot="1" x14ac:dyDescent="0.85">
      <c r="A313" s="79">
        <f t="shared" si="53"/>
        <v>295</v>
      </c>
      <c r="B313" s="174">
        <f t="shared" si="54"/>
        <v>0</v>
      </c>
      <c r="C313" s="175" t="str">
        <f t="shared" si="55"/>
        <v/>
      </c>
      <c r="D313" s="176" t="str">
        <f t="shared" si="56"/>
        <v/>
      </c>
      <c r="E313" s="167"/>
      <c r="F313" s="177" t="str">
        <f t="shared" si="50"/>
        <v/>
      </c>
      <c r="G313" s="169" t="str">
        <f t="shared" si="51"/>
        <v/>
      </c>
      <c r="H313" s="177" t="str">
        <f t="shared" si="46"/>
        <v/>
      </c>
      <c r="I313" s="177" t="str">
        <f t="shared" si="47"/>
        <v/>
      </c>
      <c r="J313" s="178" t="str">
        <f t="shared" si="48"/>
        <v/>
      </c>
      <c r="K313" s="171" t="str">
        <f t="shared" si="49"/>
        <v/>
      </c>
      <c r="L313" s="179" t="e">
        <f t="shared" si="52"/>
        <v>#VALUE!</v>
      </c>
      <c r="M313" s="180"/>
      <c r="N313" s="216">
        <f t="shared" si="45"/>
        <v>295</v>
      </c>
      <c r="R313" s="188"/>
      <c r="S313" s="191"/>
      <c r="T313" s="190"/>
    </row>
    <row r="314" spans="1:20" ht="13.75" thickBot="1" x14ac:dyDescent="0.85">
      <c r="A314" s="79">
        <f t="shared" si="53"/>
        <v>296</v>
      </c>
      <c r="B314" s="174">
        <f t="shared" si="54"/>
        <v>0</v>
      </c>
      <c r="C314" s="175" t="str">
        <f t="shared" si="55"/>
        <v/>
      </c>
      <c r="D314" s="176" t="str">
        <f t="shared" si="56"/>
        <v/>
      </c>
      <c r="E314" s="167"/>
      <c r="F314" s="177" t="str">
        <f t="shared" si="50"/>
        <v/>
      </c>
      <c r="G314" s="169" t="str">
        <f t="shared" si="51"/>
        <v/>
      </c>
      <c r="H314" s="177" t="str">
        <f t="shared" si="46"/>
        <v/>
      </c>
      <c r="I314" s="177" t="str">
        <f t="shared" si="47"/>
        <v/>
      </c>
      <c r="J314" s="178" t="str">
        <f t="shared" si="48"/>
        <v/>
      </c>
      <c r="K314" s="171" t="str">
        <f t="shared" si="49"/>
        <v/>
      </c>
      <c r="L314" s="179" t="e">
        <f t="shared" si="52"/>
        <v>#VALUE!</v>
      </c>
      <c r="M314" s="180"/>
      <c r="N314" s="216">
        <f t="shared" si="45"/>
        <v>296</v>
      </c>
      <c r="R314" s="188"/>
      <c r="S314" s="191"/>
      <c r="T314" s="190"/>
    </row>
    <row r="315" spans="1:20" ht="13.75" thickBot="1" x14ac:dyDescent="0.85">
      <c r="A315" s="79">
        <f t="shared" si="53"/>
        <v>297</v>
      </c>
      <c r="B315" s="174">
        <f t="shared" si="54"/>
        <v>0</v>
      </c>
      <c r="C315" s="175" t="str">
        <f t="shared" si="55"/>
        <v/>
      </c>
      <c r="D315" s="176" t="str">
        <f t="shared" si="56"/>
        <v/>
      </c>
      <c r="E315" s="167"/>
      <c r="F315" s="177" t="str">
        <f t="shared" si="50"/>
        <v/>
      </c>
      <c r="G315" s="169" t="str">
        <f t="shared" si="51"/>
        <v/>
      </c>
      <c r="H315" s="177" t="str">
        <f t="shared" si="46"/>
        <v/>
      </c>
      <c r="I315" s="177" t="str">
        <f t="shared" si="47"/>
        <v/>
      </c>
      <c r="J315" s="178" t="str">
        <f t="shared" si="48"/>
        <v/>
      </c>
      <c r="K315" s="171" t="str">
        <f t="shared" si="49"/>
        <v/>
      </c>
      <c r="L315" s="179" t="e">
        <f t="shared" si="52"/>
        <v>#VALUE!</v>
      </c>
      <c r="M315" s="180"/>
      <c r="N315" s="216">
        <f t="shared" si="45"/>
        <v>297</v>
      </c>
      <c r="R315" s="188"/>
      <c r="S315" s="191"/>
      <c r="T315" s="190"/>
    </row>
    <row r="316" spans="1:20" ht="13.75" thickBot="1" x14ac:dyDescent="0.85">
      <c r="A316" s="79">
        <f t="shared" si="53"/>
        <v>298</v>
      </c>
      <c r="B316" s="174">
        <f t="shared" si="54"/>
        <v>0</v>
      </c>
      <c r="C316" s="175" t="str">
        <f t="shared" si="55"/>
        <v/>
      </c>
      <c r="D316" s="176" t="str">
        <f t="shared" si="56"/>
        <v/>
      </c>
      <c r="E316" s="167"/>
      <c r="F316" s="177" t="str">
        <f t="shared" si="50"/>
        <v/>
      </c>
      <c r="G316" s="169" t="str">
        <f t="shared" si="51"/>
        <v/>
      </c>
      <c r="H316" s="177" t="str">
        <f t="shared" si="46"/>
        <v/>
      </c>
      <c r="I316" s="177" t="str">
        <f t="shared" si="47"/>
        <v/>
      </c>
      <c r="J316" s="178" t="str">
        <f t="shared" si="48"/>
        <v/>
      </c>
      <c r="K316" s="171" t="str">
        <f t="shared" si="49"/>
        <v/>
      </c>
      <c r="L316" s="179" t="e">
        <f t="shared" si="52"/>
        <v>#VALUE!</v>
      </c>
      <c r="M316" s="180"/>
      <c r="N316" s="216">
        <f t="shared" si="45"/>
        <v>298</v>
      </c>
      <c r="R316" s="188"/>
      <c r="S316" s="191"/>
      <c r="T316" s="190"/>
    </row>
    <row r="317" spans="1:20" ht="13.75" thickBot="1" x14ac:dyDescent="0.85">
      <c r="A317" s="79">
        <f t="shared" si="53"/>
        <v>299</v>
      </c>
      <c r="B317" s="174">
        <f t="shared" si="54"/>
        <v>0</v>
      </c>
      <c r="C317" s="175" t="str">
        <f t="shared" si="55"/>
        <v/>
      </c>
      <c r="D317" s="176" t="str">
        <f t="shared" si="56"/>
        <v/>
      </c>
      <c r="E317" s="167"/>
      <c r="F317" s="177" t="str">
        <f t="shared" si="50"/>
        <v/>
      </c>
      <c r="G317" s="169" t="str">
        <f t="shared" si="51"/>
        <v/>
      </c>
      <c r="H317" s="177" t="str">
        <f t="shared" si="46"/>
        <v/>
      </c>
      <c r="I317" s="177" t="str">
        <f t="shared" si="47"/>
        <v/>
      </c>
      <c r="J317" s="178" t="str">
        <f t="shared" si="48"/>
        <v/>
      </c>
      <c r="K317" s="171" t="str">
        <f t="shared" si="49"/>
        <v/>
      </c>
      <c r="L317" s="179" t="e">
        <f t="shared" si="52"/>
        <v>#VALUE!</v>
      </c>
      <c r="M317" s="180"/>
      <c r="N317" s="216">
        <f t="shared" si="45"/>
        <v>299</v>
      </c>
      <c r="R317" s="188"/>
      <c r="S317" s="191"/>
      <c r="T317" s="190"/>
    </row>
    <row r="318" spans="1:20" ht="13.75" thickBot="1" x14ac:dyDescent="0.85">
      <c r="A318" s="79">
        <f t="shared" si="53"/>
        <v>300</v>
      </c>
      <c r="B318" s="174">
        <f t="shared" si="54"/>
        <v>0</v>
      </c>
      <c r="C318" s="175" t="str">
        <f t="shared" si="55"/>
        <v/>
      </c>
      <c r="D318" s="176" t="str">
        <f t="shared" si="56"/>
        <v/>
      </c>
      <c r="E318" s="181">
        <f>SUM(D309:D318)</f>
        <v>0</v>
      </c>
      <c r="F318" s="177" t="str">
        <f t="shared" si="50"/>
        <v/>
      </c>
      <c r="G318" s="169" t="str">
        <f t="shared" si="51"/>
        <v/>
      </c>
      <c r="H318" s="177" t="str">
        <f t="shared" si="46"/>
        <v/>
      </c>
      <c r="I318" s="177" t="str">
        <f t="shared" si="47"/>
        <v/>
      </c>
      <c r="J318" s="178" t="str">
        <f t="shared" si="48"/>
        <v/>
      </c>
      <c r="K318" s="171" t="str">
        <f t="shared" si="49"/>
        <v/>
      </c>
      <c r="L318" s="179" t="e">
        <f t="shared" si="52"/>
        <v>#VALUE!</v>
      </c>
      <c r="M318" s="180"/>
      <c r="N318" s="216">
        <f t="shared" si="45"/>
        <v>300</v>
      </c>
      <c r="R318" s="188"/>
      <c r="S318" s="191"/>
      <c r="T318" s="190"/>
    </row>
    <row r="319" spans="1:20" ht="13.75" thickBot="1" x14ac:dyDescent="0.85">
      <c r="A319" s="79">
        <f t="shared" si="53"/>
        <v>301</v>
      </c>
      <c r="B319" s="174">
        <f t="shared" si="54"/>
        <v>0</v>
      </c>
      <c r="C319" s="175" t="str">
        <f t="shared" si="55"/>
        <v/>
      </c>
      <c r="D319" s="176" t="str">
        <f t="shared" si="56"/>
        <v/>
      </c>
      <c r="E319" s="167"/>
      <c r="F319" s="177" t="str">
        <f t="shared" si="50"/>
        <v/>
      </c>
      <c r="G319" s="169" t="str">
        <f t="shared" si="51"/>
        <v/>
      </c>
      <c r="H319" s="177" t="str">
        <f t="shared" si="46"/>
        <v/>
      </c>
      <c r="I319" s="177" t="str">
        <f t="shared" si="47"/>
        <v/>
      </c>
      <c r="J319" s="178" t="str">
        <f t="shared" si="48"/>
        <v/>
      </c>
      <c r="K319" s="171" t="str">
        <f t="shared" si="49"/>
        <v/>
      </c>
      <c r="L319" s="179" t="e">
        <f t="shared" si="52"/>
        <v>#VALUE!</v>
      </c>
      <c r="M319" s="180"/>
      <c r="N319" s="216">
        <f t="shared" si="45"/>
        <v>301</v>
      </c>
      <c r="R319" s="188"/>
      <c r="S319" s="191"/>
      <c r="T319" s="190"/>
    </row>
    <row r="320" spans="1:20" ht="13.75" thickBot="1" x14ac:dyDescent="0.85">
      <c r="A320" s="79">
        <f t="shared" si="53"/>
        <v>302</v>
      </c>
      <c r="B320" s="174">
        <f t="shared" si="54"/>
        <v>0</v>
      </c>
      <c r="C320" s="175" t="str">
        <f t="shared" si="55"/>
        <v/>
      </c>
      <c r="D320" s="176" t="str">
        <f t="shared" si="56"/>
        <v/>
      </c>
      <c r="E320" s="167"/>
      <c r="F320" s="177" t="str">
        <f t="shared" si="50"/>
        <v/>
      </c>
      <c r="G320" s="169" t="str">
        <f t="shared" si="51"/>
        <v/>
      </c>
      <c r="H320" s="177" t="str">
        <f t="shared" si="46"/>
        <v/>
      </c>
      <c r="I320" s="177" t="str">
        <f t="shared" si="47"/>
        <v/>
      </c>
      <c r="J320" s="178" t="str">
        <f t="shared" si="48"/>
        <v/>
      </c>
      <c r="K320" s="171" t="str">
        <f t="shared" si="49"/>
        <v/>
      </c>
      <c r="L320" s="179" t="e">
        <f t="shared" si="52"/>
        <v>#VALUE!</v>
      </c>
      <c r="M320" s="180"/>
      <c r="N320" s="216">
        <f t="shared" si="45"/>
        <v>302</v>
      </c>
      <c r="R320" s="188"/>
      <c r="S320" s="191"/>
      <c r="T320" s="190"/>
    </row>
    <row r="321" spans="1:20" ht="13.75" thickBot="1" x14ac:dyDescent="0.85">
      <c r="A321" s="79">
        <f t="shared" si="53"/>
        <v>303</v>
      </c>
      <c r="B321" s="174">
        <f t="shared" si="54"/>
        <v>0</v>
      </c>
      <c r="C321" s="175" t="str">
        <f t="shared" si="55"/>
        <v/>
      </c>
      <c r="D321" s="176" t="str">
        <f t="shared" si="56"/>
        <v/>
      </c>
      <c r="E321" s="167"/>
      <c r="F321" s="177" t="str">
        <f t="shared" si="50"/>
        <v/>
      </c>
      <c r="G321" s="169" t="str">
        <f t="shared" si="51"/>
        <v/>
      </c>
      <c r="H321" s="177" t="str">
        <f t="shared" si="46"/>
        <v/>
      </c>
      <c r="I321" s="177" t="str">
        <f t="shared" si="47"/>
        <v/>
      </c>
      <c r="J321" s="178" t="str">
        <f t="shared" si="48"/>
        <v/>
      </c>
      <c r="K321" s="171" t="str">
        <f t="shared" si="49"/>
        <v/>
      </c>
      <c r="L321" s="179" t="e">
        <f t="shared" si="52"/>
        <v>#VALUE!</v>
      </c>
      <c r="M321" s="180"/>
      <c r="N321" s="216">
        <f t="shared" si="45"/>
        <v>303</v>
      </c>
      <c r="R321" s="188"/>
      <c r="S321" s="191"/>
      <c r="T321" s="190"/>
    </row>
    <row r="322" spans="1:20" ht="13.75" thickBot="1" x14ac:dyDescent="0.85">
      <c r="A322" s="79">
        <f t="shared" si="53"/>
        <v>304</v>
      </c>
      <c r="B322" s="174">
        <f t="shared" si="54"/>
        <v>0</v>
      </c>
      <c r="C322" s="175" t="str">
        <f t="shared" si="55"/>
        <v/>
      </c>
      <c r="D322" s="176" t="str">
        <f t="shared" si="56"/>
        <v/>
      </c>
      <c r="E322" s="167"/>
      <c r="F322" s="177" t="str">
        <f t="shared" si="50"/>
        <v/>
      </c>
      <c r="G322" s="169" t="str">
        <f t="shared" si="51"/>
        <v/>
      </c>
      <c r="H322" s="177" t="str">
        <f t="shared" si="46"/>
        <v/>
      </c>
      <c r="I322" s="177" t="str">
        <f t="shared" si="47"/>
        <v/>
      </c>
      <c r="J322" s="178" t="str">
        <f t="shared" si="48"/>
        <v/>
      </c>
      <c r="K322" s="171" t="str">
        <f t="shared" si="49"/>
        <v/>
      </c>
      <c r="L322" s="179" t="e">
        <f t="shared" si="52"/>
        <v>#VALUE!</v>
      </c>
      <c r="M322" s="180"/>
      <c r="N322" s="216">
        <f t="shared" si="45"/>
        <v>304</v>
      </c>
      <c r="R322" s="188"/>
      <c r="S322" s="191"/>
      <c r="T322" s="190"/>
    </row>
    <row r="323" spans="1:20" ht="13.75" thickBot="1" x14ac:dyDescent="0.85">
      <c r="A323" s="79">
        <f t="shared" si="53"/>
        <v>305</v>
      </c>
      <c r="B323" s="174">
        <f t="shared" si="54"/>
        <v>0</v>
      </c>
      <c r="C323" s="175" t="str">
        <f t="shared" si="55"/>
        <v/>
      </c>
      <c r="D323" s="176" t="str">
        <f t="shared" si="56"/>
        <v/>
      </c>
      <c r="E323" s="167"/>
      <c r="F323" s="177" t="str">
        <f t="shared" si="50"/>
        <v/>
      </c>
      <c r="G323" s="169" t="str">
        <f t="shared" si="51"/>
        <v/>
      </c>
      <c r="H323" s="177" t="str">
        <f t="shared" si="46"/>
        <v/>
      </c>
      <c r="I323" s="177" t="str">
        <f t="shared" si="47"/>
        <v/>
      </c>
      <c r="J323" s="178" t="str">
        <f t="shared" si="48"/>
        <v/>
      </c>
      <c r="K323" s="171" t="str">
        <f t="shared" si="49"/>
        <v/>
      </c>
      <c r="L323" s="179" t="e">
        <f t="shared" si="52"/>
        <v>#VALUE!</v>
      </c>
      <c r="M323" s="180"/>
      <c r="N323" s="216">
        <f t="shared" si="45"/>
        <v>305</v>
      </c>
      <c r="R323" s="188"/>
      <c r="S323" s="191"/>
      <c r="T323" s="190"/>
    </row>
    <row r="324" spans="1:20" ht="13.75" thickBot="1" x14ac:dyDescent="0.85">
      <c r="A324" s="79">
        <f t="shared" si="53"/>
        <v>306</v>
      </c>
      <c r="B324" s="174">
        <f t="shared" si="54"/>
        <v>0</v>
      </c>
      <c r="C324" s="175" t="str">
        <f t="shared" si="55"/>
        <v/>
      </c>
      <c r="D324" s="176" t="str">
        <f t="shared" si="56"/>
        <v/>
      </c>
      <c r="E324" s="167"/>
      <c r="F324" s="177" t="str">
        <f t="shared" si="50"/>
        <v/>
      </c>
      <c r="G324" s="169" t="str">
        <f t="shared" si="51"/>
        <v/>
      </c>
      <c r="H324" s="177" t="str">
        <f t="shared" si="46"/>
        <v/>
      </c>
      <c r="I324" s="177" t="str">
        <f t="shared" si="47"/>
        <v/>
      </c>
      <c r="J324" s="178" t="str">
        <f t="shared" si="48"/>
        <v/>
      </c>
      <c r="K324" s="171" t="str">
        <f t="shared" si="49"/>
        <v/>
      </c>
      <c r="L324" s="179" t="e">
        <f t="shared" si="52"/>
        <v>#VALUE!</v>
      </c>
      <c r="M324" s="180"/>
      <c r="N324" s="216">
        <f t="shared" si="45"/>
        <v>306</v>
      </c>
      <c r="R324" s="188"/>
      <c r="S324" s="191"/>
      <c r="T324" s="190"/>
    </row>
    <row r="325" spans="1:20" ht="13.75" thickBot="1" x14ac:dyDescent="0.85">
      <c r="A325" s="79">
        <f t="shared" si="53"/>
        <v>307</v>
      </c>
      <c r="B325" s="174">
        <f t="shared" si="54"/>
        <v>0</v>
      </c>
      <c r="C325" s="175" t="str">
        <f t="shared" si="55"/>
        <v/>
      </c>
      <c r="D325" s="176" t="str">
        <f t="shared" si="56"/>
        <v/>
      </c>
      <c r="E325" s="167"/>
      <c r="F325" s="177" t="str">
        <f t="shared" si="50"/>
        <v/>
      </c>
      <c r="G325" s="169" t="str">
        <f t="shared" si="51"/>
        <v/>
      </c>
      <c r="H325" s="177" t="str">
        <f t="shared" si="46"/>
        <v/>
      </c>
      <c r="I325" s="177" t="str">
        <f t="shared" si="47"/>
        <v/>
      </c>
      <c r="J325" s="178" t="str">
        <f t="shared" si="48"/>
        <v/>
      </c>
      <c r="K325" s="171" t="str">
        <f t="shared" si="49"/>
        <v/>
      </c>
      <c r="L325" s="179" t="e">
        <f t="shared" si="52"/>
        <v>#VALUE!</v>
      </c>
      <c r="M325" s="180"/>
      <c r="N325" s="216">
        <f t="shared" si="45"/>
        <v>307</v>
      </c>
      <c r="R325" s="188"/>
      <c r="S325" s="191"/>
      <c r="T325" s="190"/>
    </row>
    <row r="326" spans="1:20" ht="13.75" thickBot="1" x14ac:dyDescent="0.85">
      <c r="A326" s="79">
        <f t="shared" si="53"/>
        <v>308</v>
      </c>
      <c r="B326" s="174">
        <f t="shared" si="54"/>
        <v>0</v>
      </c>
      <c r="C326" s="175" t="str">
        <f t="shared" si="55"/>
        <v/>
      </c>
      <c r="D326" s="176" t="str">
        <f t="shared" si="56"/>
        <v/>
      </c>
      <c r="E326" s="167"/>
      <c r="F326" s="177" t="str">
        <f t="shared" si="50"/>
        <v/>
      </c>
      <c r="G326" s="169" t="str">
        <f t="shared" si="51"/>
        <v/>
      </c>
      <c r="H326" s="177" t="str">
        <f t="shared" si="46"/>
        <v/>
      </c>
      <c r="I326" s="177" t="str">
        <f t="shared" si="47"/>
        <v/>
      </c>
      <c r="J326" s="178" t="str">
        <f t="shared" si="48"/>
        <v/>
      </c>
      <c r="K326" s="171" t="str">
        <f t="shared" si="49"/>
        <v/>
      </c>
      <c r="L326" s="179" t="e">
        <f t="shared" si="52"/>
        <v>#VALUE!</v>
      </c>
      <c r="M326" s="180"/>
      <c r="N326" s="216">
        <f t="shared" si="45"/>
        <v>308</v>
      </c>
      <c r="R326" s="188"/>
      <c r="S326" s="191"/>
      <c r="T326" s="190"/>
    </row>
    <row r="327" spans="1:20" ht="13.75" thickBot="1" x14ac:dyDescent="0.85">
      <c r="A327" s="79">
        <f t="shared" si="53"/>
        <v>309</v>
      </c>
      <c r="B327" s="174">
        <f t="shared" si="54"/>
        <v>0</v>
      </c>
      <c r="C327" s="175" t="str">
        <f t="shared" si="55"/>
        <v/>
      </c>
      <c r="D327" s="176" t="str">
        <f t="shared" si="56"/>
        <v/>
      </c>
      <c r="E327" s="167"/>
      <c r="F327" s="177" t="str">
        <f t="shared" si="50"/>
        <v/>
      </c>
      <c r="G327" s="169" t="str">
        <f t="shared" si="51"/>
        <v/>
      </c>
      <c r="H327" s="177" t="str">
        <f t="shared" si="46"/>
        <v/>
      </c>
      <c r="I327" s="177" t="str">
        <f t="shared" si="47"/>
        <v/>
      </c>
      <c r="J327" s="178" t="str">
        <f t="shared" si="48"/>
        <v/>
      </c>
      <c r="K327" s="171" t="str">
        <f t="shared" si="49"/>
        <v/>
      </c>
      <c r="L327" s="179" t="e">
        <f t="shared" si="52"/>
        <v>#VALUE!</v>
      </c>
      <c r="M327" s="180"/>
      <c r="N327" s="216">
        <f t="shared" si="45"/>
        <v>309</v>
      </c>
      <c r="R327" s="188"/>
      <c r="S327" s="191"/>
      <c r="T327" s="190"/>
    </row>
    <row r="328" spans="1:20" ht="13.75" thickBot="1" x14ac:dyDescent="0.85">
      <c r="A328" s="79">
        <f t="shared" si="53"/>
        <v>310</v>
      </c>
      <c r="B328" s="174">
        <f t="shared" si="54"/>
        <v>0</v>
      </c>
      <c r="C328" s="175" t="str">
        <f t="shared" si="55"/>
        <v/>
      </c>
      <c r="D328" s="176" t="str">
        <f t="shared" si="56"/>
        <v/>
      </c>
      <c r="E328" s="181">
        <f>SUM(D319:D328)</f>
        <v>0</v>
      </c>
      <c r="F328" s="177" t="str">
        <f t="shared" si="50"/>
        <v/>
      </c>
      <c r="G328" s="169" t="str">
        <f t="shared" si="51"/>
        <v/>
      </c>
      <c r="H328" s="177" t="str">
        <f t="shared" si="46"/>
        <v/>
      </c>
      <c r="I328" s="177" t="str">
        <f t="shared" si="47"/>
        <v/>
      </c>
      <c r="J328" s="178" t="str">
        <f t="shared" si="48"/>
        <v/>
      </c>
      <c r="K328" s="171" t="str">
        <f t="shared" si="49"/>
        <v/>
      </c>
      <c r="L328" s="179" t="e">
        <f t="shared" si="52"/>
        <v>#VALUE!</v>
      </c>
      <c r="M328" s="180"/>
      <c r="N328" s="216">
        <f t="shared" ref="N328:N375" si="57">N327+1</f>
        <v>310</v>
      </c>
      <c r="R328" s="188"/>
      <c r="S328" s="191"/>
      <c r="T328" s="190"/>
    </row>
    <row r="329" spans="1:20" ht="13.75" thickBot="1" x14ac:dyDescent="0.85">
      <c r="A329" s="79">
        <f t="shared" si="53"/>
        <v>311</v>
      </c>
      <c r="B329" s="174">
        <f t="shared" si="54"/>
        <v>0</v>
      </c>
      <c r="C329" s="175" t="str">
        <f t="shared" si="55"/>
        <v/>
      </c>
      <c r="D329" s="176" t="str">
        <f t="shared" si="56"/>
        <v/>
      </c>
      <c r="E329" s="167"/>
      <c r="F329" s="177" t="str">
        <f t="shared" si="50"/>
        <v/>
      </c>
      <c r="G329" s="169" t="str">
        <f t="shared" si="51"/>
        <v/>
      </c>
      <c r="H329" s="177" t="str">
        <f t="shared" si="46"/>
        <v/>
      </c>
      <c r="I329" s="177" t="str">
        <f t="shared" si="47"/>
        <v/>
      </c>
      <c r="J329" s="178" t="str">
        <f t="shared" si="48"/>
        <v/>
      </c>
      <c r="K329" s="171" t="str">
        <f t="shared" si="49"/>
        <v/>
      </c>
      <c r="L329" s="179" t="e">
        <f t="shared" si="52"/>
        <v>#VALUE!</v>
      </c>
      <c r="M329" s="180"/>
      <c r="N329" s="216">
        <f t="shared" si="57"/>
        <v>311</v>
      </c>
      <c r="R329" s="188"/>
      <c r="S329" s="191"/>
      <c r="T329" s="190"/>
    </row>
    <row r="330" spans="1:20" ht="13.75" thickBot="1" x14ac:dyDescent="0.85">
      <c r="A330" s="79">
        <f t="shared" si="53"/>
        <v>312</v>
      </c>
      <c r="B330" s="174">
        <f t="shared" si="54"/>
        <v>0</v>
      </c>
      <c r="C330" s="175" t="str">
        <f t="shared" si="55"/>
        <v/>
      </c>
      <c r="D330" s="176" t="str">
        <f t="shared" si="56"/>
        <v/>
      </c>
      <c r="E330" s="167"/>
      <c r="F330" s="177" t="str">
        <f t="shared" si="50"/>
        <v/>
      </c>
      <c r="G330" s="169" t="str">
        <f t="shared" si="51"/>
        <v/>
      </c>
      <c r="H330" s="177" t="str">
        <f t="shared" si="46"/>
        <v/>
      </c>
      <c r="I330" s="177" t="str">
        <f t="shared" si="47"/>
        <v/>
      </c>
      <c r="J330" s="178" t="str">
        <f t="shared" si="48"/>
        <v/>
      </c>
      <c r="K330" s="171" t="str">
        <f t="shared" si="49"/>
        <v/>
      </c>
      <c r="L330" s="179" t="e">
        <f t="shared" si="52"/>
        <v>#VALUE!</v>
      </c>
      <c r="M330" s="180"/>
      <c r="N330" s="216">
        <f t="shared" si="57"/>
        <v>312</v>
      </c>
      <c r="R330" s="188"/>
      <c r="S330" s="191"/>
      <c r="T330" s="190"/>
    </row>
    <row r="331" spans="1:20" ht="13.75" thickBot="1" x14ac:dyDescent="0.85">
      <c r="A331" s="79">
        <f t="shared" si="53"/>
        <v>313</v>
      </c>
      <c r="B331" s="174">
        <f t="shared" si="54"/>
        <v>0</v>
      </c>
      <c r="C331" s="175" t="str">
        <f t="shared" si="55"/>
        <v/>
      </c>
      <c r="D331" s="176" t="str">
        <f t="shared" si="56"/>
        <v/>
      </c>
      <c r="E331" s="167"/>
      <c r="F331" s="177" t="str">
        <f t="shared" si="50"/>
        <v/>
      </c>
      <c r="G331" s="169" t="str">
        <f t="shared" si="51"/>
        <v/>
      </c>
      <c r="H331" s="177" t="str">
        <f t="shared" si="46"/>
        <v/>
      </c>
      <c r="I331" s="177" t="str">
        <f t="shared" si="47"/>
        <v/>
      </c>
      <c r="J331" s="178" t="str">
        <f t="shared" si="48"/>
        <v/>
      </c>
      <c r="K331" s="171" t="str">
        <f t="shared" si="49"/>
        <v/>
      </c>
      <c r="L331" s="179" t="e">
        <f t="shared" si="52"/>
        <v>#VALUE!</v>
      </c>
      <c r="M331" s="180"/>
      <c r="N331" s="216">
        <f t="shared" si="57"/>
        <v>313</v>
      </c>
      <c r="R331" s="188"/>
      <c r="S331" s="191"/>
      <c r="T331" s="190"/>
    </row>
    <row r="332" spans="1:20" ht="13.75" thickBot="1" x14ac:dyDescent="0.85">
      <c r="A332" s="79">
        <f t="shared" si="53"/>
        <v>314</v>
      </c>
      <c r="B332" s="174">
        <f t="shared" si="54"/>
        <v>0</v>
      </c>
      <c r="C332" s="175" t="str">
        <f t="shared" si="55"/>
        <v/>
      </c>
      <c r="D332" s="176" t="str">
        <f t="shared" si="56"/>
        <v/>
      </c>
      <c r="E332" s="167"/>
      <c r="F332" s="177" t="str">
        <f t="shared" si="50"/>
        <v/>
      </c>
      <c r="G332" s="169" t="str">
        <f t="shared" si="51"/>
        <v/>
      </c>
      <c r="H332" s="177" t="str">
        <f t="shared" si="46"/>
        <v/>
      </c>
      <c r="I332" s="177" t="str">
        <f t="shared" si="47"/>
        <v/>
      </c>
      <c r="J332" s="178" t="str">
        <f t="shared" si="48"/>
        <v/>
      </c>
      <c r="K332" s="171" t="str">
        <f t="shared" si="49"/>
        <v/>
      </c>
      <c r="L332" s="179" t="e">
        <f t="shared" si="52"/>
        <v>#VALUE!</v>
      </c>
      <c r="M332" s="180"/>
      <c r="N332" s="216">
        <f t="shared" si="57"/>
        <v>314</v>
      </c>
      <c r="P332" s="81">
        <f>COUNT(M19:M379)</f>
        <v>0</v>
      </c>
      <c r="R332" s="188"/>
      <c r="S332" s="191"/>
      <c r="T332" s="190"/>
    </row>
    <row r="333" spans="1:20" ht="13.75" thickBot="1" x14ac:dyDescent="0.85">
      <c r="A333" s="79">
        <f t="shared" si="53"/>
        <v>315</v>
      </c>
      <c r="B333" s="174">
        <f t="shared" si="54"/>
        <v>0</v>
      </c>
      <c r="C333" s="175" t="str">
        <f t="shared" si="55"/>
        <v/>
      </c>
      <c r="D333" s="176" t="str">
        <f t="shared" si="56"/>
        <v/>
      </c>
      <c r="E333" s="167"/>
      <c r="F333" s="177" t="str">
        <f t="shared" si="50"/>
        <v/>
      </c>
      <c r="G333" s="169" t="str">
        <f t="shared" si="51"/>
        <v/>
      </c>
      <c r="H333" s="177" t="str">
        <f t="shared" si="46"/>
        <v/>
      </c>
      <c r="I333" s="177" t="str">
        <f t="shared" si="47"/>
        <v/>
      </c>
      <c r="J333" s="178" t="str">
        <f t="shared" si="48"/>
        <v/>
      </c>
      <c r="K333" s="171" t="str">
        <f t="shared" si="49"/>
        <v/>
      </c>
      <c r="L333" s="179" t="e">
        <f t="shared" si="52"/>
        <v>#VALUE!</v>
      </c>
      <c r="M333" s="180"/>
      <c r="N333" s="216">
        <f t="shared" si="57"/>
        <v>315</v>
      </c>
      <c r="R333" s="188"/>
      <c r="S333" s="191"/>
      <c r="T333" s="190"/>
    </row>
    <row r="334" spans="1:20" ht="13.75" thickBot="1" x14ac:dyDescent="0.85">
      <c r="A334" s="79">
        <f t="shared" si="53"/>
        <v>316</v>
      </c>
      <c r="B334" s="174">
        <f t="shared" si="54"/>
        <v>0</v>
      </c>
      <c r="C334" s="175" t="str">
        <f t="shared" si="55"/>
        <v/>
      </c>
      <c r="D334" s="176" t="str">
        <f t="shared" si="56"/>
        <v/>
      </c>
      <c r="E334" s="167"/>
      <c r="F334" s="177" t="str">
        <f t="shared" si="50"/>
        <v/>
      </c>
      <c r="G334" s="169" t="str">
        <f t="shared" si="51"/>
        <v/>
      </c>
      <c r="H334" s="177" t="str">
        <f t="shared" si="46"/>
        <v/>
      </c>
      <c r="I334" s="177" t="str">
        <f t="shared" si="47"/>
        <v/>
      </c>
      <c r="J334" s="178" t="str">
        <f t="shared" si="48"/>
        <v/>
      </c>
      <c r="K334" s="171" t="str">
        <f t="shared" si="49"/>
        <v/>
      </c>
      <c r="L334" s="179" t="e">
        <f t="shared" si="52"/>
        <v>#VALUE!</v>
      </c>
      <c r="M334" s="180"/>
      <c r="N334" s="216">
        <f t="shared" si="57"/>
        <v>316</v>
      </c>
      <c r="R334" s="188"/>
      <c r="S334" s="191"/>
      <c r="T334" s="190"/>
    </row>
    <row r="335" spans="1:20" ht="13.75" thickBot="1" x14ac:dyDescent="0.85">
      <c r="A335" s="79">
        <f t="shared" si="53"/>
        <v>317</v>
      </c>
      <c r="B335" s="174">
        <f t="shared" si="54"/>
        <v>0</v>
      </c>
      <c r="C335" s="175" t="str">
        <f t="shared" si="55"/>
        <v/>
      </c>
      <c r="D335" s="176" t="str">
        <f t="shared" si="56"/>
        <v/>
      </c>
      <c r="E335" s="167"/>
      <c r="F335" s="177" t="str">
        <f t="shared" si="50"/>
        <v/>
      </c>
      <c r="G335" s="169" t="str">
        <f t="shared" si="51"/>
        <v/>
      </c>
      <c r="H335" s="177" t="str">
        <f t="shared" si="46"/>
        <v/>
      </c>
      <c r="I335" s="177" t="str">
        <f t="shared" si="47"/>
        <v/>
      </c>
      <c r="J335" s="178" t="str">
        <f t="shared" si="48"/>
        <v/>
      </c>
      <c r="K335" s="171" t="str">
        <f t="shared" si="49"/>
        <v/>
      </c>
      <c r="L335" s="179" t="e">
        <f t="shared" si="52"/>
        <v>#VALUE!</v>
      </c>
      <c r="M335" s="180"/>
      <c r="N335" s="216">
        <f t="shared" si="57"/>
        <v>317</v>
      </c>
      <c r="R335" s="188"/>
      <c r="S335" s="191"/>
      <c r="T335" s="190"/>
    </row>
    <row r="336" spans="1:20" ht="13.75" thickBot="1" x14ac:dyDescent="0.85">
      <c r="A336" s="79">
        <f t="shared" si="53"/>
        <v>318</v>
      </c>
      <c r="B336" s="174">
        <f t="shared" si="54"/>
        <v>0</v>
      </c>
      <c r="C336" s="175" t="str">
        <f t="shared" si="55"/>
        <v/>
      </c>
      <c r="D336" s="176" t="str">
        <f t="shared" si="56"/>
        <v/>
      </c>
      <c r="E336" s="167"/>
      <c r="F336" s="177" t="str">
        <f t="shared" si="50"/>
        <v/>
      </c>
      <c r="G336" s="169" t="str">
        <f t="shared" si="51"/>
        <v/>
      </c>
      <c r="H336" s="177" t="str">
        <f t="shared" si="46"/>
        <v/>
      </c>
      <c r="I336" s="177" t="str">
        <f t="shared" si="47"/>
        <v/>
      </c>
      <c r="J336" s="178" t="str">
        <f t="shared" si="48"/>
        <v/>
      </c>
      <c r="K336" s="171" t="str">
        <f t="shared" si="49"/>
        <v/>
      </c>
      <c r="L336" s="179" t="e">
        <f t="shared" si="52"/>
        <v>#VALUE!</v>
      </c>
      <c r="M336" s="180"/>
      <c r="N336" s="216">
        <f t="shared" si="57"/>
        <v>318</v>
      </c>
      <c r="R336" s="188"/>
      <c r="S336" s="191"/>
      <c r="T336" s="190"/>
    </row>
    <row r="337" spans="1:20" ht="13.75" thickBot="1" x14ac:dyDescent="0.85">
      <c r="A337" s="79">
        <f t="shared" si="53"/>
        <v>319</v>
      </c>
      <c r="B337" s="174">
        <f t="shared" si="54"/>
        <v>0</v>
      </c>
      <c r="C337" s="175" t="str">
        <f t="shared" si="55"/>
        <v/>
      </c>
      <c r="D337" s="176" t="str">
        <f t="shared" si="56"/>
        <v/>
      </c>
      <c r="E337" s="167"/>
      <c r="F337" s="177" t="str">
        <f t="shared" si="50"/>
        <v/>
      </c>
      <c r="G337" s="169" t="str">
        <f t="shared" si="51"/>
        <v/>
      </c>
      <c r="H337" s="177" t="str">
        <f t="shared" si="46"/>
        <v/>
      </c>
      <c r="I337" s="177" t="str">
        <f t="shared" si="47"/>
        <v/>
      </c>
      <c r="J337" s="178" t="str">
        <f t="shared" si="48"/>
        <v/>
      </c>
      <c r="K337" s="171" t="str">
        <f t="shared" si="49"/>
        <v/>
      </c>
      <c r="L337" s="179" t="e">
        <f t="shared" si="52"/>
        <v>#VALUE!</v>
      </c>
      <c r="M337" s="180"/>
      <c r="N337" s="216">
        <f t="shared" si="57"/>
        <v>319</v>
      </c>
      <c r="R337" s="188"/>
      <c r="S337" s="191"/>
      <c r="T337" s="190"/>
    </row>
    <row r="338" spans="1:20" ht="13.75" thickBot="1" x14ac:dyDescent="0.85">
      <c r="A338" s="79">
        <f t="shared" si="53"/>
        <v>320</v>
      </c>
      <c r="B338" s="174">
        <f t="shared" si="54"/>
        <v>0</v>
      </c>
      <c r="C338" s="175" t="str">
        <f t="shared" si="55"/>
        <v/>
      </c>
      <c r="D338" s="176" t="str">
        <f t="shared" si="56"/>
        <v/>
      </c>
      <c r="E338" s="181">
        <f>SUM(D329:D338)</f>
        <v>0</v>
      </c>
      <c r="F338" s="177" t="str">
        <f t="shared" si="50"/>
        <v/>
      </c>
      <c r="G338" s="169" t="str">
        <f t="shared" si="51"/>
        <v/>
      </c>
      <c r="H338" s="177" t="str">
        <f t="shared" si="46"/>
        <v/>
      </c>
      <c r="I338" s="177" t="str">
        <f t="shared" si="47"/>
        <v/>
      </c>
      <c r="J338" s="178" t="str">
        <f t="shared" si="48"/>
        <v/>
      </c>
      <c r="K338" s="171" t="str">
        <f t="shared" si="49"/>
        <v/>
      </c>
      <c r="L338" s="179" t="e">
        <f t="shared" si="52"/>
        <v>#VALUE!</v>
      </c>
      <c r="M338" s="180"/>
      <c r="N338" s="216">
        <f t="shared" si="57"/>
        <v>320</v>
      </c>
      <c r="R338" s="188"/>
      <c r="S338" s="191"/>
      <c r="T338" s="190"/>
    </row>
    <row r="339" spans="1:20" ht="13.75" thickBot="1" x14ac:dyDescent="0.85">
      <c r="A339" s="79">
        <f t="shared" si="53"/>
        <v>321</v>
      </c>
      <c r="B339" s="174">
        <f t="shared" si="54"/>
        <v>0</v>
      </c>
      <c r="C339" s="175" t="str">
        <f t="shared" si="55"/>
        <v/>
      </c>
      <c r="D339" s="176" t="str">
        <f t="shared" si="56"/>
        <v/>
      </c>
      <c r="E339" s="167"/>
      <c r="F339" s="177" t="str">
        <f t="shared" si="50"/>
        <v/>
      </c>
      <c r="G339" s="169" t="str">
        <f t="shared" si="51"/>
        <v/>
      </c>
      <c r="H339" s="177" t="str">
        <f t="shared" ref="H339:H402" si="58">IF(M339&gt;0,($K$13*F339),"")</f>
        <v/>
      </c>
      <c r="I339" s="177" t="str">
        <f t="shared" ref="I339:I402" si="59">IF(M339&gt;0,($K$15*F339),"")</f>
        <v/>
      </c>
      <c r="J339" s="178" t="str">
        <f t="shared" ref="J339:J402" si="60">IF(M339&gt;0,((F339*$K$9)*$O$12),"")</f>
        <v/>
      </c>
      <c r="K339" s="171" t="str">
        <f t="shared" ref="K339:K402" si="61">IF(G339&gt;$I$12,((G339-$I$12)*$K$17),"")</f>
        <v/>
      </c>
      <c r="L339" s="179" t="e">
        <f t="shared" si="52"/>
        <v>#VALUE!</v>
      </c>
      <c r="M339" s="180"/>
      <c r="N339" s="216">
        <f t="shared" si="57"/>
        <v>321</v>
      </c>
      <c r="R339" s="188"/>
      <c r="S339" s="191"/>
      <c r="T339" s="190"/>
    </row>
    <row r="340" spans="1:20" ht="13.75" thickBot="1" x14ac:dyDescent="0.85">
      <c r="A340" s="79">
        <f t="shared" si="53"/>
        <v>322</v>
      </c>
      <c r="B340" s="174">
        <f t="shared" si="54"/>
        <v>0</v>
      </c>
      <c r="C340" s="175" t="str">
        <f t="shared" si="55"/>
        <v/>
      </c>
      <c r="D340" s="176" t="str">
        <f t="shared" si="56"/>
        <v/>
      </c>
      <c r="E340" s="167"/>
      <c r="F340" s="177" t="str">
        <f t="shared" ref="F340:F403" si="62">IF(M340&gt;0,(F339+D340),"")</f>
        <v/>
      </c>
      <c r="G340" s="169" t="str">
        <f t="shared" ref="G340:G403" si="63">IF(M340&gt;0,(F340+$E$17+$I$13),"")</f>
        <v/>
      </c>
      <c r="H340" s="177" t="str">
        <f t="shared" si="58"/>
        <v/>
      </c>
      <c r="I340" s="177" t="str">
        <f t="shared" si="59"/>
        <v/>
      </c>
      <c r="J340" s="178" t="str">
        <f t="shared" si="60"/>
        <v/>
      </c>
      <c r="K340" s="171" t="str">
        <f t="shared" si="61"/>
        <v/>
      </c>
      <c r="L340" s="179" t="e">
        <f t="shared" ref="L340:L403" si="64">0.052*K$12*G340</f>
        <v>#VALUE!</v>
      </c>
      <c r="M340" s="180"/>
      <c r="N340" s="216">
        <f t="shared" si="57"/>
        <v>322</v>
      </c>
      <c r="R340" s="188"/>
      <c r="S340" s="191"/>
      <c r="T340" s="190"/>
    </row>
    <row r="341" spans="1:20" ht="13.75" thickBot="1" x14ac:dyDescent="0.85">
      <c r="A341" s="79">
        <f t="shared" ref="A341:A404" si="65">A340+1</f>
        <v>323</v>
      </c>
      <c r="B341" s="174">
        <f t="shared" ref="B341:B404" si="66">IF(M341&lt;=1,(0),IF(M341&lt;3600,(1),IF(M341&gt;=3601,(2),"")))+B340</f>
        <v>0</v>
      </c>
      <c r="C341" s="175" t="str">
        <f t="shared" ref="C341:C404" si="67">IF(M341&gt;0,($I$14-B341),"")</f>
        <v/>
      </c>
      <c r="D341" s="176" t="str">
        <f t="shared" ref="D341:D404" si="68">IF(M341&gt;0,(M341/100),"")</f>
        <v/>
      </c>
      <c r="E341" s="167"/>
      <c r="F341" s="177" t="str">
        <f t="shared" si="62"/>
        <v/>
      </c>
      <c r="G341" s="169" t="str">
        <f t="shared" si="63"/>
        <v/>
      </c>
      <c r="H341" s="177" t="str">
        <f t="shared" si="58"/>
        <v/>
      </c>
      <c r="I341" s="177" t="str">
        <f t="shared" si="59"/>
        <v/>
      </c>
      <c r="J341" s="178" t="str">
        <f t="shared" si="60"/>
        <v/>
      </c>
      <c r="K341" s="171" t="str">
        <f t="shared" si="61"/>
        <v/>
      </c>
      <c r="L341" s="179" t="e">
        <f t="shared" si="64"/>
        <v>#VALUE!</v>
      </c>
      <c r="M341" s="180"/>
      <c r="N341" s="216">
        <f t="shared" si="57"/>
        <v>323</v>
      </c>
      <c r="R341" s="188"/>
      <c r="S341" s="191"/>
      <c r="T341" s="190"/>
    </row>
    <row r="342" spans="1:20" ht="13.75" thickBot="1" x14ac:dyDescent="0.85">
      <c r="A342" s="79">
        <f t="shared" si="65"/>
        <v>324</v>
      </c>
      <c r="B342" s="174">
        <f t="shared" si="66"/>
        <v>0</v>
      </c>
      <c r="C342" s="175" t="str">
        <f t="shared" si="67"/>
        <v/>
      </c>
      <c r="D342" s="176" t="str">
        <f t="shared" si="68"/>
        <v/>
      </c>
      <c r="E342" s="167"/>
      <c r="F342" s="177" t="str">
        <f t="shared" si="62"/>
        <v/>
      </c>
      <c r="G342" s="169" t="str">
        <f t="shared" si="63"/>
        <v/>
      </c>
      <c r="H342" s="177" t="str">
        <f t="shared" si="58"/>
        <v/>
      </c>
      <c r="I342" s="177" t="str">
        <f t="shared" si="59"/>
        <v/>
      </c>
      <c r="J342" s="178" t="str">
        <f t="shared" si="60"/>
        <v/>
      </c>
      <c r="K342" s="171" t="str">
        <f t="shared" si="61"/>
        <v/>
      </c>
      <c r="L342" s="179" t="e">
        <f t="shared" si="64"/>
        <v>#VALUE!</v>
      </c>
      <c r="M342" s="180"/>
      <c r="N342" s="216">
        <f t="shared" si="57"/>
        <v>324</v>
      </c>
      <c r="R342" s="188"/>
      <c r="S342" s="191"/>
      <c r="T342" s="190"/>
    </row>
    <row r="343" spans="1:20" ht="13.75" thickBot="1" x14ac:dyDescent="0.85">
      <c r="A343" s="79">
        <f t="shared" si="65"/>
        <v>325</v>
      </c>
      <c r="B343" s="174">
        <f t="shared" si="66"/>
        <v>0</v>
      </c>
      <c r="C343" s="175" t="str">
        <f t="shared" si="67"/>
        <v/>
      </c>
      <c r="D343" s="176" t="str">
        <f t="shared" si="68"/>
        <v/>
      </c>
      <c r="E343" s="167"/>
      <c r="F343" s="177" t="str">
        <f t="shared" si="62"/>
        <v/>
      </c>
      <c r="G343" s="169" t="str">
        <f t="shared" si="63"/>
        <v/>
      </c>
      <c r="H343" s="177" t="str">
        <f t="shared" si="58"/>
        <v/>
      </c>
      <c r="I343" s="177" t="str">
        <f t="shared" si="59"/>
        <v/>
      </c>
      <c r="J343" s="178" t="str">
        <f t="shared" si="60"/>
        <v/>
      </c>
      <c r="K343" s="171" t="str">
        <f t="shared" si="61"/>
        <v/>
      </c>
      <c r="L343" s="179" t="e">
        <f t="shared" si="64"/>
        <v>#VALUE!</v>
      </c>
      <c r="M343" s="180"/>
      <c r="N343" s="216">
        <f t="shared" si="57"/>
        <v>325</v>
      </c>
      <c r="R343" s="188"/>
      <c r="S343" s="191"/>
      <c r="T343" s="190"/>
    </row>
    <row r="344" spans="1:20" ht="13.75" thickBot="1" x14ac:dyDescent="0.85">
      <c r="A344" s="79">
        <f t="shared" si="65"/>
        <v>326</v>
      </c>
      <c r="B344" s="174">
        <f t="shared" si="66"/>
        <v>0</v>
      </c>
      <c r="C344" s="175" t="str">
        <f t="shared" si="67"/>
        <v/>
      </c>
      <c r="D344" s="176" t="str">
        <f t="shared" si="68"/>
        <v/>
      </c>
      <c r="E344" s="167"/>
      <c r="F344" s="177" t="str">
        <f t="shared" si="62"/>
        <v/>
      </c>
      <c r="G344" s="169" t="str">
        <f t="shared" si="63"/>
        <v/>
      </c>
      <c r="H344" s="177" t="str">
        <f t="shared" si="58"/>
        <v/>
      </c>
      <c r="I344" s="177" t="str">
        <f t="shared" si="59"/>
        <v/>
      </c>
      <c r="J344" s="178" t="str">
        <f t="shared" si="60"/>
        <v/>
      </c>
      <c r="K344" s="171" t="str">
        <f t="shared" si="61"/>
        <v/>
      </c>
      <c r="L344" s="179" t="e">
        <f t="shared" si="64"/>
        <v>#VALUE!</v>
      </c>
      <c r="M344" s="180"/>
      <c r="N344" s="216">
        <f t="shared" si="57"/>
        <v>326</v>
      </c>
      <c r="R344" s="188"/>
      <c r="S344" s="191"/>
      <c r="T344" s="190"/>
    </row>
    <row r="345" spans="1:20" ht="13.75" thickBot="1" x14ac:dyDescent="0.85">
      <c r="A345" s="79">
        <f t="shared" si="65"/>
        <v>327</v>
      </c>
      <c r="B345" s="174">
        <f t="shared" si="66"/>
        <v>0</v>
      </c>
      <c r="C345" s="175" t="str">
        <f t="shared" si="67"/>
        <v/>
      </c>
      <c r="D345" s="176" t="str">
        <f t="shared" si="68"/>
        <v/>
      </c>
      <c r="E345" s="167"/>
      <c r="F345" s="177" t="str">
        <f t="shared" si="62"/>
        <v/>
      </c>
      <c r="G345" s="169" t="str">
        <f t="shared" si="63"/>
        <v/>
      </c>
      <c r="H345" s="177" t="str">
        <f t="shared" si="58"/>
        <v/>
      </c>
      <c r="I345" s="177" t="str">
        <f t="shared" si="59"/>
        <v/>
      </c>
      <c r="J345" s="178" t="str">
        <f t="shared" si="60"/>
        <v/>
      </c>
      <c r="K345" s="171" t="str">
        <f t="shared" si="61"/>
        <v/>
      </c>
      <c r="L345" s="179" t="e">
        <f t="shared" si="64"/>
        <v>#VALUE!</v>
      </c>
      <c r="M345" s="180"/>
      <c r="N345" s="216">
        <f t="shared" si="57"/>
        <v>327</v>
      </c>
      <c r="R345" s="188"/>
      <c r="S345" s="191"/>
      <c r="T345" s="190"/>
    </row>
    <row r="346" spans="1:20" ht="13.75" thickBot="1" x14ac:dyDescent="0.85">
      <c r="A346" s="79">
        <f t="shared" si="65"/>
        <v>328</v>
      </c>
      <c r="B346" s="174">
        <f t="shared" si="66"/>
        <v>0</v>
      </c>
      <c r="C346" s="175" t="str">
        <f t="shared" si="67"/>
        <v/>
      </c>
      <c r="D346" s="176" t="str">
        <f t="shared" si="68"/>
        <v/>
      </c>
      <c r="E346" s="167"/>
      <c r="F346" s="177" t="str">
        <f t="shared" si="62"/>
        <v/>
      </c>
      <c r="G346" s="169" t="str">
        <f t="shared" si="63"/>
        <v/>
      </c>
      <c r="H346" s="177" t="str">
        <f t="shared" si="58"/>
        <v/>
      </c>
      <c r="I346" s="177" t="str">
        <f t="shared" si="59"/>
        <v/>
      </c>
      <c r="J346" s="178" t="str">
        <f t="shared" si="60"/>
        <v/>
      </c>
      <c r="K346" s="171" t="str">
        <f t="shared" si="61"/>
        <v/>
      </c>
      <c r="L346" s="179" t="e">
        <f t="shared" si="64"/>
        <v>#VALUE!</v>
      </c>
      <c r="M346" s="180"/>
      <c r="N346" s="216">
        <f t="shared" si="57"/>
        <v>328</v>
      </c>
      <c r="R346" s="188"/>
      <c r="S346" s="191"/>
      <c r="T346" s="190"/>
    </row>
    <row r="347" spans="1:20" ht="13.75" thickBot="1" x14ac:dyDescent="0.85">
      <c r="A347" s="79">
        <f t="shared" si="65"/>
        <v>329</v>
      </c>
      <c r="B347" s="174">
        <f t="shared" si="66"/>
        <v>0</v>
      </c>
      <c r="C347" s="175" t="str">
        <f t="shared" si="67"/>
        <v/>
      </c>
      <c r="D347" s="176" t="str">
        <f t="shared" si="68"/>
        <v/>
      </c>
      <c r="E347" s="167"/>
      <c r="F347" s="177" t="str">
        <f t="shared" si="62"/>
        <v/>
      </c>
      <c r="G347" s="169" t="str">
        <f t="shared" si="63"/>
        <v/>
      </c>
      <c r="H347" s="177" t="str">
        <f t="shared" si="58"/>
        <v/>
      </c>
      <c r="I347" s="177" t="str">
        <f t="shared" si="59"/>
        <v/>
      </c>
      <c r="J347" s="178" t="str">
        <f t="shared" si="60"/>
        <v/>
      </c>
      <c r="K347" s="171" t="str">
        <f t="shared" si="61"/>
        <v/>
      </c>
      <c r="L347" s="179" t="e">
        <f t="shared" si="64"/>
        <v>#VALUE!</v>
      </c>
      <c r="M347" s="180"/>
      <c r="N347" s="216">
        <f t="shared" si="57"/>
        <v>329</v>
      </c>
      <c r="R347" s="188"/>
      <c r="S347" s="191"/>
      <c r="T347" s="190"/>
    </row>
    <row r="348" spans="1:20" ht="13.75" thickBot="1" x14ac:dyDescent="0.85">
      <c r="A348" s="79">
        <f t="shared" si="65"/>
        <v>330</v>
      </c>
      <c r="B348" s="174">
        <f t="shared" si="66"/>
        <v>0</v>
      </c>
      <c r="C348" s="175" t="str">
        <f t="shared" si="67"/>
        <v/>
      </c>
      <c r="D348" s="176" t="str">
        <f t="shared" si="68"/>
        <v/>
      </c>
      <c r="E348" s="181">
        <f>SUM(D339:D348)</f>
        <v>0</v>
      </c>
      <c r="F348" s="177" t="str">
        <f t="shared" si="62"/>
        <v/>
      </c>
      <c r="G348" s="169" t="str">
        <f t="shared" si="63"/>
        <v/>
      </c>
      <c r="H348" s="177" t="str">
        <f t="shared" si="58"/>
        <v/>
      </c>
      <c r="I348" s="177" t="str">
        <f t="shared" si="59"/>
        <v/>
      </c>
      <c r="J348" s="178" t="str">
        <f t="shared" si="60"/>
        <v/>
      </c>
      <c r="K348" s="171" t="str">
        <f t="shared" si="61"/>
        <v/>
      </c>
      <c r="L348" s="179" t="e">
        <f t="shared" si="64"/>
        <v>#VALUE!</v>
      </c>
      <c r="M348" s="180"/>
      <c r="N348" s="216">
        <f t="shared" si="57"/>
        <v>330</v>
      </c>
      <c r="R348" s="188"/>
      <c r="S348" s="191"/>
      <c r="T348" s="190"/>
    </row>
    <row r="349" spans="1:20" ht="13.75" thickBot="1" x14ac:dyDescent="0.85">
      <c r="A349" s="79">
        <f t="shared" si="65"/>
        <v>331</v>
      </c>
      <c r="B349" s="174">
        <f t="shared" si="66"/>
        <v>0</v>
      </c>
      <c r="C349" s="175" t="str">
        <f t="shared" si="67"/>
        <v/>
      </c>
      <c r="D349" s="176" t="str">
        <f t="shared" si="68"/>
        <v/>
      </c>
      <c r="E349" s="167"/>
      <c r="F349" s="177" t="str">
        <f t="shared" si="62"/>
        <v/>
      </c>
      <c r="G349" s="169" t="str">
        <f t="shared" si="63"/>
        <v/>
      </c>
      <c r="H349" s="177" t="str">
        <f t="shared" si="58"/>
        <v/>
      </c>
      <c r="I349" s="177" t="str">
        <f t="shared" si="59"/>
        <v/>
      </c>
      <c r="J349" s="178" t="str">
        <f t="shared" si="60"/>
        <v/>
      </c>
      <c r="K349" s="171" t="str">
        <f t="shared" si="61"/>
        <v/>
      </c>
      <c r="L349" s="179" t="e">
        <f t="shared" si="64"/>
        <v>#VALUE!</v>
      </c>
      <c r="M349" s="180"/>
      <c r="N349" s="216">
        <f t="shared" si="57"/>
        <v>331</v>
      </c>
      <c r="R349" s="188"/>
      <c r="S349" s="191"/>
      <c r="T349" s="190"/>
    </row>
    <row r="350" spans="1:20" ht="13.75" thickBot="1" x14ac:dyDescent="0.85">
      <c r="A350" s="79">
        <f t="shared" si="65"/>
        <v>332</v>
      </c>
      <c r="B350" s="174">
        <f t="shared" si="66"/>
        <v>0</v>
      </c>
      <c r="C350" s="175" t="str">
        <f t="shared" si="67"/>
        <v/>
      </c>
      <c r="D350" s="176" t="str">
        <f t="shared" si="68"/>
        <v/>
      </c>
      <c r="E350" s="167"/>
      <c r="F350" s="177" t="str">
        <f t="shared" si="62"/>
        <v/>
      </c>
      <c r="G350" s="169" t="str">
        <f t="shared" si="63"/>
        <v/>
      </c>
      <c r="H350" s="177" t="str">
        <f t="shared" si="58"/>
        <v/>
      </c>
      <c r="I350" s="177" t="str">
        <f t="shared" si="59"/>
        <v/>
      </c>
      <c r="J350" s="178" t="str">
        <f t="shared" si="60"/>
        <v/>
      </c>
      <c r="K350" s="171" t="str">
        <f t="shared" si="61"/>
        <v/>
      </c>
      <c r="L350" s="179" t="e">
        <f t="shared" si="64"/>
        <v>#VALUE!</v>
      </c>
      <c r="M350" s="180"/>
      <c r="N350" s="216">
        <f t="shared" si="57"/>
        <v>332</v>
      </c>
      <c r="R350" s="188"/>
      <c r="S350" s="191"/>
      <c r="T350" s="190"/>
    </row>
    <row r="351" spans="1:20" ht="13.75" thickBot="1" x14ac:dyDescent="0.85">
      <c r="A351" s="79">
        <f t="shared" si="65"/>
        <v>333</v>
      </c>
      <c r="B351" s="174">
        <f t="shared" si="66"/>
        <v>0</v>
      </c>
      <c r="C351" s="175" t="str">
        <f t="shared" si="67"/>
        <v/>
      </c>
      <c r="D351" s="176" t="str">
        <f t="shared" si="68"/>
        <v/>
      </c>
      <c r="E351" s="167"/>
      <c r="F351" s="177" t="str">
        <f t="shared" si="62"/>
        <v/>
      </c>
      <c r="G351" s="169" t="str">
        <f t="shared" si="63"/>
        <v/>
      </c>
      <c r="H351" s="177" t="str">
        <f t="shared" si="58"/>
        <v/>
      </c>
      <c r="I351" s="177" t="str">
        <f t="shared" si="59"/>
        <v/>
      </c>
      <c r="J351" s="178" t="str">
        <f t="shared" si="60"/>
        <v/>
      </c>
      <c r="K351" s="171" t="str">
        <f t="shared" si="61"/>
        <v/>
      </c>
      <c r="L351" s="179" t="e">
        <f t="shared" si="64"/>
        <v>#VALUE!</v>
      </c>
      <c r="M351" s="180"/>
      <c r="N351" s="216">
        <f t="shared" si="57"/>
        <v>333</v>
      </c>
      <c r="R351" s="188"/>
      <c r="S351" s="191"/>
      <c r="T351" s="190"/>
    </row>
    <row r="352" spans="1:20" ht="13.75" thickBot="1" x14ac:dyDescent="0.85">
      <c r="A352" s="79">
        <f t="shared" si="65"/>
        <v>334</v>
      </c>
      <c r="B352" s="174">
        <f t="shared" si="66"/>
        <v>0</v>
      </c>
      <c r="C352" s="175" t="str">
        <f t="shared" si="67"/>
        <v/>
      </c>
      <c r="D352" s="176" t="str">
        <f t="shared" si="68"/>
        <v/>
      </c>
      <c r="E352" s="167"/>
      <c r="F352" s="177" t="str">
        <f t="shared" si="62"/>
        <v/>
      </c>
      <c r="G352" s="169" t="str">
        <f t="shared" si="63"/>
        <v/>
      </c>
      <c r="H352" s="177" t="str">
        <f t="shared" si="58"/>
        <v/>
      </c>
      <c r="I352" s="177" t="str">
        <f t="shared" si="59"/>
        <v/>
      </c>
      <c r="J352" s="178" t="str">
        <f t="shared" si="60"/>
        <v/>
      </c>
      <c r="K352" s="171" t="str">
        <f t="shared" si="61"/>
        <v/>
      </c>
      <c r="L352" s="179" t="e">
        <f t="shared" si="64"/>
        <v>#VALUE!</v>
      </c>
      <c r="M352" s="180"/>
      <c r="N352" s="216">
        <f t="shared" si="57"/>
        <v>334</v>
      </c>
      <c r="R352" s="188"/>
      <c r="S352" s="191"/>
      <c r="T352" s="190"/>
    </row>
    <row r="353" spans="1:20" ht="13.75" thickBot="1" x14ac:dyDescent="0.85">
      <c r="A353" s="79">
        <f t="shared" si="65"/>
        <v>335</v>
      </c>
      <c r="B353" s="174">
        <f t="shared" si="66"/>
        <v>0</v>
      </c>
      <c r="C353" s="175" t="str">
        <f t="shared" si="67"/>
        <v/>
      </c>
      <c r="D353" s="176" t="str">
        <f t="shared" si="68"/>
        <v/>
      </c>
      <c r="E353" s="167"/>
      <c r="F353" s="177" t="str">
        <f t="shared" si="62"/>
        <v/>
      </c>
      <c r="G353" s="169" t="str">
        <f t="shared" si="63"/>
        <v/>
      </c>
      <c r="H353" s="177" t="str">
        <f t="shared" si="58"/>
        <v/>
      </c>
      <c r="I353" s="177" t="str">
        <f t="shared" si="59"/>
        <v/>
      </c>
      <c r="J353" s="178" t="str">
        <f t="shared" si="60"/>
        <v/>
      </c>
      <c r="K353" s="171" t="str">
        <f t="shared" si="61"/>
        <v/>
      </c>
      <c r="L353" s="179" t="e">
        <f t="shared" si="64"/>
        <v>#VALUE!</v>
      </c>
      <c r="M353" s="180"/>
      <c r="N353" s="216">
        <f t="shared" si="57"/>
        <v>335</v>
      </c>
      <c r="R353" s="188"/>
      <c r="S353" s="191"/>
      <c r="T353" s="190"/>
    </row>
    <row r="354" spans="1:20" ht="13.75" thickBot="1" x14ac:dyDescent="0.85">
      <c r="A354" s="79">
        <f t="shared" si="65"/>
        <v>336</v>
      </c>
      <c r="B354" s="174">
        <f t="shared" si="66"/>
        <v>0</v>
      </c>
      <c r="C354" s="175" t="str">
        <f t="shared" si="67"/>
        <v/>
      </c>
      <c r="D354" s="176" t="str">
        <f t="shared" si="68"/>
        <v/>
      </c>
      <c r="E354" s="167"/>
      <c r="F354" s="177" t="str">
        <f t="shared" si="62"/>
        <v/>
      </c>
      <c r="G354" s="169" t="str">
        <f t="shared" si="63"/>
        <v/>
      </c>
      <c r="H354" s="177" t="str">
        <f t="shared" si="58"/>
        <v/>
      </c>
      <c r="I354" s="177" t="str">
        <f t="shared" si="59"/>
        <v/>
      </c>
      <c r="J354" s="178" t="str">
        <f t="shared" si="60"/>
        <v/>
      </c>
      <c r="K354" s="171" t="str">
        <f t="shared" si="61"/>
        <v/>
      </c>
      <c r="L354" s="179" t="e">
        <f t="shared" si="64"/>
        <v>#VALUE!</v>
      </c>
      <c r="M354" s="180"/>
      <c r="N354" s="216">
        <f t="shared" si="57"/>
        <v>336</v>
      </c>
      <c r="R354" s="188"/>
      <c r="S354" s="191"/>
      <c r="T354" s="190"/>
    </row>
    <row r="355" spans="1:20" ht="13.75" thickBot="1" x14ac:dyDescent="0.85">
      <c r="A355" s="79">
        <f t="shared" si="65"/>
        <v>337</v>
      </c>
      <c r="B355" s="174">
        <f t="shared" si="66"/>
        <v>0</v>
      </c>
      <c r="C355" s="175" t="str">
        <f t="shared" si="67"/>
        <v/>
      </c>
      <c r="D355" s="176" t="str">
        <f t="shared" si="68"/>
        <v/>
      </c>
      <c r="E355" s="167"/>
      <c r="F355" s="177" t="str">
        <f t="shared" si="62"/>
        <v/>
      </c>
      <c r="G355" s="169" t="str">
        <f t="shared" si="63"/>
        <v/>
      </c>
      <c r="H355" s="177" t="str">
        <f t="shared" si="58"/>
        <v/>
      </c>
      <c r="I355" s="177" t="str">
        <f t="shared" si="59"/>
        <v/>
      </c>
      <c r="J355" s="178" t="str">
        <f t="shared" si="60"/>
        <v/>
      </c>
      <c r="K355" s="171" t="str">
        <f t="shared" si="61"/>
        <v/>
      </c>
      <c r="L355" s="179" t="e">
        <f t="shared" si="64"/>
        <v>#VALUE!</v>
      </c>
      <c r="M355" s="180"/>
      <c r="N355" s="216">
        <f t="shared" si="57"/>
        <v>337</v>
      </c>
      <c r="R355" s="188"/>
      <c r="S355" s="191"/>
      <c r="T355" s="190"/>
    </row>
    <row r="356" spans="1:20" ht="13.75" thickBot="1" x14ac:dyDescent="0.85">
      <c r="A356" s="79">
        <f t="shared" si="65"/>
        <v>338</v>
      </c>
      <c r="B356" s="174">
        <f t="shared" si="66"/>
        <v>0</v>
      </c>
      <c r="C356" s="175" t="str">
        <f t="shared" si="67"/>
        <v/>
      </c>
      <c r="D356" s="176" t="str">
        <f t="shared" si="68"/>
        <v/>
      </c>
      <c r="E356" s="167"/>
      <c r="F356" s="177" t="str">
        <f t="shared" si="62"/>
        <v/>
      </c>
      <c r="G356" s="169" t="str">
        <f t="shared" si="63"/>
        <v/>
      </c>
      <c r="H356" s="177" t="str">
        <f t="shared" si="58"/>
        <v/>
      </c>
      <c r="I356" s="177" t="str">
        <f t="shared" si="59"/>
        <v/>
      </c>
      <c r="J356" s="178" t="str">
        <f t="shared" si="60"/>
        <v/>
      </c>
      <c r="K356" s="171" t="str">
        <f t="shared" si="61"/>
        <v/>
      </c>
      <c r="L356" s="179" t="e">
        <f t="shared" si="64"/>
        <v>#VALUE!</v>
      </c>
      <c r="M356" s="180"/>
      <c r="N356" s="216">
        <f t="shared" si="57"/>
        <v>338</v>
      </c>
      <c r="R356" s="188"/>
      <c r="S356" s="191"/>
      <c r="T356" s="190"/>
    </row>
    <row r="357" spans="1:20" ht="13.75" thickBot="1" x14ac:dyDescent="0.85">
      <c r="A357" s="79">
        <f t="shared" si="65"/>
        <v>339</v>
      </c>
      <c r="B357" s="174">
        <f t="shared" si="66"/>
        <v>0</v>
      </c>
      <c r="C357" s="175" t="str">
        <f t="shared" si="67"/>
        <v/>
      </c>
      <c r="D357" s="176" t="str">
        <f t="shared" si="68"/>
        <v/>
      </c>
      <c r="E357" s="167"/>
      <c r="F357" s="177" t="str">
        <f t="shared" si="62"/>
        <v/>
      </c>
      <c r="G357" s="169" t="str">
        <f t="shared" si="63"/>
        <v/>
      </c>
      <c r="H357" s="177" t="str">
        <f t="shared" si="58"/>
        <v/>
      </c>
      <c r="I357" s="177" t="str">
        <f t="shared" si="59"/>
        <v/>
      </c>
      <c r="J357" s="178" t="str">
        <f t="shared" si="60"/>
        <v/>
      </c>
      <c r="K357" s="171" t="str">
        <f t="shared" si="61"/>
        <v/>
      </c>
      <c r="L357" s="179" t="e">
        <f t="shared" si="64"/>
        <v>#VALUE!</v>
      </c>
      <c r="M357" s="180"/>
      <c r="N357" s="216">
        <f t="shared" si="57"/>
        <v>339</v>
      </c>
      <c r="R357" s="188"/>
      <c r="S357" s="191"/>
      <c r="T357" s="190"/>
    </row>
    <row r="358" spans="1:20" ht="13.75" thickBot="1" x14ac:dyDescent="0.85">
      <c r="A358" s="79">
        <f t="shared" si="65"/>
        <v>340</v>
      </c>
      <c r="B358" s="174">
        <f t="shared" si="66"/>
        <v>0</v>
      </c>
      <c r="C358" s="175" t="str">
        <f t="shared" si="67"/>
        <v/>
      </c>
      <c r="D358" s="176" t="str">
        <f t="shared" si="68"/>
        <v/>
      </c>
      <c r="E358" s="181">
        <f>SUM(D349:D358)</f>
        <v>0</v>
      </c>
      <c r="F358" s="177" t="str">
        <f t="shared" si="62"/>
        <v/>
      </c>
      <c r="G358" s="169" t="str">
        <f t="shared" si="63"/>
        <v/>
      </c>
      <c r="H358" s="177" t="str">
        <f t="shared" si="58"/>
        <v/>
      </c>
      <c r="I358" s="177" t="str">
        <f t="shared" si="59"/>
        <v/>
      </c>
      <c r="J358" s="178" t="str">
        <f t="shared" si="60"/>
        <v/>
      </c>
      <c r="K358" s="171" t="str">
        <f t="shared" si="61"/>
        <v/>
      </c>
      <c r="L358" s="179" t="e">
        <f t="shared" si="64"/>
        <v>#VALUE!</v>
      </c>
      <c r="M358" s="180"/>
      <c r="N358" s="216">
        <f t="shared" si="57"/>
        <v>340</v>
      </c>
      <c r="R358" s="188"/>
      <c r="S358" s="191"/>
      <c r="T358" s="190"/>
    </row>
    <row r="359" spans="1:20" ht="13.75" thickBot="1" x14ac:dyDescent="0.85">
      <c r="A359" s="79">
        <f t="shared" si="65"/>
        <v>341</v>
      </c>
      <c r="B359" s="174">
        <f t="shared" si="66"/>
        <v>0</v>
      </c>
      <c r="C359" s="175" t="str">
        <f t="shared" si="67"/>
        <v/>
      </c>
      <c r="D359" s="176" t="str">
        <f t="shared" si="68"/>
        <v/>
      </c>
      <c r="E359" s="167"/>
      <c r="F359" s="177" t="str">
        <f t="shared" si="62"/>
        <v/>
      </c>
      <c r="G359" s="169" t="str">
        <f t="shared" si="63"/>
        <v/>
      </c>
      <c r="H359" s="177" t="str">
        <f t="shared" si="58"/>
        <v/>
      </c>
      <c r="I359" s="177" t="str">
        <f t="shared" si="59"/>
        <v/>
      </c>
      <c r="J359" s="178" t="str">
        <f t="shared" si="60"/>
        <v/>
      </c>
      <c r="K359" s="171" t="str">
        <f t="shared" si="61"/>
        <v/>
      </c>
      <c r="L359" s="179" t="e">
        <f t="shared" si="64"/>
        <v>#VALUE!</v>
      </c>
      <c r="M359" s="180"/>
      <c r="N359" s="216">
        <f t="shared" si="57"/>
        <v>341</v>
      </c>
      <c r="R359" s="188"/>
      <c r="S359" s="191"/>
      <c r="T359" s="190"/>
    </row>
    <row r="360" spans="1:20" ht="13.75" thickBot="1" x14ac:dyDescent="0.85">
      <c r="A360" s="79">
        <f t="shared" si="65"/>
        <v>342</v>
      </c>
      <c r="B360" s="174">
        <f t="shared" si="66"/>
        <v>0</v>
      </c>
      <c r="C360" s="175" t="str">
        <f t="shared" si="67"/>
        <v/>
      </c>
      <c r="D360" s="176" t="str">
        <f t="shared" si="68"/>
        <v/>
      </c>
      <c r="E360" s="167"/>
      <c r="F360" s="177" t="str">
        <f t="shared" si="62"/>
        <v/>
      </c>
      <c r="G360" s="169" t="str">
        <f t="shared" si="63"/>
        <v/>
      </c>
      <c r="H360" s="177" t="str">
        <f t="shared" si="58"/>
        <v/>
      </c>
      <c r="I360" s="177" t="str">
        <f t="shared" si="59"/>
        <v/>
      </c>
      <c r="J360" s="178" t="str">
        <f t="shared" si="60"/>
        <v/>
      </c>
      <c r="K360" s="171" t="str">
        <f t="shared" si="61"/>
        <v/>
      </c>
      <c r="L360" s="179" t="e">
        <f t="shared" si="64"/>
        <v>#VALUE!</v>
      </c>
      <c r="M360" s="180"/>
      <c r="N360" s="216">
        <f t="shared" si="57"/>
        <v>342</v>
      </c>
      <c r="R360" s="188"/>
      <c r="S360" s="191"/>
      <c r="T360" s="190"/>
    </row>
    <row r="361" spans="1:20" ht="13.75" thickBot="1" x14ac:dyDescent="0.85">
      <c r="A361" s="79">
        <f t="shared" si="65"/>
        <v>343</v>
      </c>
      <c r="B361" s="174">
        <f t="shared" si="66"/>
        <v>0</v>
      </c>
      <c r="C361" s="175" t="str">
        <f t="shared" si="67"/>
        <v/>
      </c>
      <c r="D361" s="176" t="str">
        <f t="shared" si="68"/>
        <v/>
      </c>
      <c r="E361" s="167"/>
      <c r="F361" s="177" t="str">
        <f t="shared" si="62"/>
        <v/>
      </c>
      <c r="G361" s="169" t="str">
        <f t="shared" si="63"/>
        <v/>
      </c>
      <c r="H361" s="177" t="str">
        <f t="shared" si="58"/>
        <v/>
      </c>
      <c r="I361" s="177" t="str">
        <f t="shared" si="59"/>
        <v/>
      </c>
      <c r="J361" s="178" t="str">
        <f t="shared" si="60"/>
        <v/>
      </c>
      <c r="K361" s="171" t="str">
        <f t="shared" si="61"/>
        <v/>
      </c>
      <c r="L361" s="179" t="e">
        <f t="shared" si="64"/>
        <v>#VALUE!</v>
      </c>
      <c r="M361" s="180"/>
      <c r="N361" s="216">
        <f t="shared" si="57"/>
        <v>343</v>
      </c>
      <c r="R361" s="188"/>
      <c r="S361" s="191"/>
      <c r="T361" s="190"/>
    </row>
    <row r="362" spans="1:20" ht="13.75" thickBot="1" x14ac:dyDescent="0.85">
      <c r="A362" s="79">
        <f t="shared" si="65"/>
        <v>344</v>
      </c>
      <c r="B362" s="174">
        <f t="shared" si="66"/>
        <v>0</v>
      </c>
      <c r="C362" s="175" t="str">
        <f t="shared" si="67"/>
        <v/>
      </c>
      <c r="D362" s="176" t="str">
        <f t="shared" si="68"/>
        <v/>
      </c>
      <c r="E362" s="167"/>
      <c r="F362" s="177" t="str">
        <f t="shared" si="62"/>
        <v/>
      </c>
      <c r="G362" s="169" t="str">
        <f t="shared" si="63"/>
        <v/>
      </c>
      <c r="H362" s="177" t="str">
        <f t="shared" si="58"/>
        <v/>
      </c>
      <c r="I362" s="177" t="str">
        <f t="shared" si="59"/>
        <v/>
      </c>
      <c r="J362" s="178" t="str">
        <f t="shared" si="60"/>
        <v/>
      </c>
      <c r="K362" s="171" t="str">
        <f t="shared" si="61"/>
        <v/>
      </c>
      <c r="L362" s="179" t="e">
        <f t="shared" si="64"/>
        <v>#VALUE!</v>
      </c>
      <c r="M362" s="180"/>
      <c r="N362" s="216">
        <f t="shared" si="57"/>
        <v>344</v>
      </c>
      <c r="R362" s="188"/>
      <c r="S362" s="191"/>
      <c r="T362" s="190"/>
    </row>
    <row r="363" spans="1:20" ht="13.75" thickBot="1" x14ac:dyDescent="0.85">
      <c r="A363" s="79">
        <f t="shared" si="65"/>
        <v>345</v>
      </c>
      <c r="B363" s="174">
        <f t="shared" si="66"/>
        <v>0</v>
      </c>
      <c r="C363" s="175" t="str">
        <f t="shared" si="67"/>
        <v/>
      </c>
      <c r="D363" s="176" t="str">
        <f t="shared" si="68"/>
        <v/>
      </c>
      <c r="E363" s="167"/>
      <c r="F363" s="177" t="str">
        <f t="shared" si="62"/>
        <v/>
      </c>
      <c r="G363" s="169" t="str">
        <f t="shared" si="63"/>
        <v/>
      </c>
      <c r="H363" s="177" t="str">
        <f t="shared" si="58"/>
        <v/>
      </c>
      <c r="I363" s="177" t="str">
        <f t="shared" si="59"/>
        <v/>
      </c>
      <c r="J363" s="178" t="str">
        <f t="shared" si="60"/>
        <v/>
      </c>
      <c r="K363" s="171" t="str">
        <f t="shared" si="61"/>
        <v/>
      </c>
      <c r="L363" s="179" t="e">
        <f t="shared" si="64"/>
        <v>#VALUE!</v>
      </c>
      <c r="M363" s="180"/>
      <c r="N363" s="216">
        <f t="shared" si="57"/>
        <v>345</v>
      </c>
      <c r="R363" s="188"/>
      <c r="S363" s="191"/>
      <c r="T363" s="190"/>
    </row>
    <row r="364" spans="1:20" ht="13.75" thickBot="1" x14ac:dyDescent="0.85">
      <c r="A364" s="79">
        <f t="shared" si="65"/>
        <v>346</v>
      </c>
      <c r="B364" s="174">
        <f t="shared" si="66"/>
        <v>0</v>
      </c>
      <c r="C364" s="175" t="str">
        <f t="shared" si="67"/>
        <v/>
      </c>
      <c r="D364" s="176" t="str">
        <f t="shared" si="68"/>
        <v/>
      </c>
      <c r="E364" s="167"/>
      <c r="F364" s="177" t="str">
        <f t="shared" si="62"/>
        <v/>
      </c>
      <c r="G364" s="169" t="str">
        <f t="shared" si="63"/>
        <v/>
      </c>
      <c r="H364" s="177" t="str">
        <f t="shared" si="58"/>
        <v/>
      </c>
      <c r="I364" s="177" t="str">
        <f t="shared" si="59"/>
        <v/>
      </c>
      <c r="J364" s="178" t="str">
        <f t="shared" si="60"/>
        <v/>
      </c>
      <c r="K364" s="171" t="str">
        <f t="shared" si="61"/>
        <v/>
      </c>
      <c r="L364" s="179" t="e">
        <f t="shared" si="64"/>
        <v>#VALUE!</v>
      </c>
      <c r="M364" s="180"/>
      <c r="N364" s="216">
        <f t="shared" si="57"/>
        <v>346</v>
      </c>
      <c r="R364" s="188"/>
      <c r="S364" s="191"/>
      <c r="T364" s="190"/>
    </row>
    <row r="365" spans="1:20" ht="13.75" thickBot="1" x14ac:dyDescent="0.85">
      <c r="A365" s="79">
        <f t="shared" si="65"/>
        <v>347</v>
      </c>
      <c r="B365" s="174">
        <f t="shared" si="66"/>
        <v>0</v>
      </c>
      <c r="C365" s="175" t="str">
        <f t="shared" si="67"/>
        <v/>
      </c>
      <c r="D365" s="176" t="str">
        <f t="shared" si="68"/>
        <v/>
      </c>
      <c r="E365" s="167"/>
      <c r="F365" s="177" t="str">
        <f t="shared" si="62"/>
        <v/>
      </c>
      <c r="G365" s="169" t="str">
        <f t="shared" si="63"/>
        <v/>
      </c>
      <c r="H365" s="177" t="str">
        <f t="shared" si="58"/>
        <v/>
      </c>
      <c r="I365" s="177" t="str">
        <f t="shared" si="59"/>
        <v/>
      </c>
      <c r="J365" s="178" t="str">
        <f t="shared" si="60"/>
        <v/>
      </c>
      <c r="K365" s="171" t="str">
        <f t="shared" si="61"/>
        <v/>
      </c>
      <c r="L365" s="179" t="e">
        <f t="shared" si="64"/>
        <v>#VALUE!</v>
      </c>
      <c r="M365" s="180"/>
      <c r="N365" s="216">
        <f t="shared" si="57"/>
        <v>347</v>
      </c>
      <c r="R365" s="188"/>
      <c r="S365" s="191"/>
      <c r="T365" s="190"/>
    </row>
    <row r="366" spans="1:20" ht="13.75" thickBot="1" x14ac:dyDescent="0.85">
      <c r="A366" s="79">
        <f t="shared" si="65"/>
        <v>348</v>
      </c>
      <c r="B366" s="174">
        <f t="shared" si="66"/>
        <v>0</v>
      </c>
      <c r="C366" s="175" t="str">
        <f t="shared" si="67"/>
        <v/>
      </c>
      <c r="D366" s="176" t="str">
        <f t="shared" si="68"/>
        <v/>
      </c>
      <c r="E366" s="167"/>
      <c r="F366" s="177" t="str">
        <f t="shared" si="62"/>
        <v/>
      </c>
      <c r="G366" s="169" t="str">
        <f t="shared" si="63"/>
        <v/>
      </c>
      <c r="H366" s="177" t="str">
        <f t="shared" si="58"/>
        <v/>
      </c>
      <c r="I366" s="177" t="str">
        <f t="shared" si="59"/>
        <v/>
      </c>
      <c r="J366" s="178" t="str">
        <f t="shared" si="60"/>
        <v/>
      </c>
      <c r="K366" s="171" t="str">
        <f t="shared" si="61"/>
        <v/>
      </c>
      <c r="L366" s="179" t="e">
        <f t="shared" si="64"/>
        <v>#VALUE!</v>
      </c>
      <c r="M366" s="180"/>
      <c r="N366" s="216">
        <f t="shared" si="57"/>
        <v>348</v>
      </c>
      <c r="R366" s="188"/>
      <c r="S366" s="191"/>
      <c r="T366" s="190"/>
    </row>
    <row r="367" spans="1:20" ht="13.75" thickBot="1" x14ac:dyDescent="0.85">
      <c r="A367" s="79">
        <f t="shared" si="65"/>
        <v>349</v>
      </c>
      <c r="B367" s="174">
        <f t="shared" si="66"/>
        <v>0</v>
      </c>
      <c r="C367" s="175" t="str">
        <f t="shared" si="67"/>
        <v/>
      </c>
      <c r="D367" s="176" t="str">
        <f t="shared" si="68"/>
        <v/>
      </c>
      <c r="E367" s="167"/>
      <c r="F367" s="177" t="str">
        <f t="shared" si="62"/>
        <v/>
      </c>
      <c r="G367" s="169" t="str">
        <f t="shared" si="63"/>
        <v/>
      </c>
      <c r="H367" s="177" t="str">
        <f t="shared" si="58"/>
        <v/>
      </c>
      <c r="I367" s="177" t="str">
        <f t="shared" si="59"/>
        <v/>
      </c>
      <c r="J367" s="178" t="str">
        <f t="shared" si="60"/>
        <v/>
      </c>
      <c r="K367" s="171" t="str">
        <f t="shared" si="61"/>
        <v/>
      </c>
      <c r="L367" s="179" t="e">
        <f t="shared" si="64"/>
        <v>#VALUE!</v>
      </c>
      <c r="M367" s="180"/>
      <c r="N367" s="216">
        <f t="shared" si="57"/>
        <v>349</v>
      </c>
      <c r="R367" s="188"/>
      <c r="S367" s="191"/>
      <c r="T367" s="190"/>
    </row>
    <row r="368" spans="1:20" ht="13.75" thickBot="1" x14ac:dyDescent="0.85">
      <c r="A368" s="79">
        <f t="shared" si="65"/>
        <v>350</v>
      </c>
      <c r="B368" s="174">
        <f t="shared" si="66"/>
        <v>0</v>
      </c>
      <c r="C368" s="175" t="str">
        <f t="shared" si="67"/>
        <v/>
      </c>
      <c r="D368" s="176" t="str">
        <f t="shared" si="68"/>
        <v/>
      </c>
      <c r="E368" s="181">
        <f>SUM(D359:D368)</f>
        <v>0</v>
      </c>
      <c r="F368" s="177" t="str">
        <f t="shared" si="62"/>
        <v/>
      </c>
      <c r="G368" s="169" t="str">
        <f t="shared" si="63"/>
        <v/>
      </c>
      <c r="H368" s="177" t="str">
        <f t="shared" si="58"/>
        <v/>
      </c>
      <c r="I368" s="177" t="str">
        <f t="shared" si="59"/>
        <v/>
      </c>
      <c r="J368" s="178" t="str">
        <f t="shared" si="60"/>
        <v/>
      </c>
      <c r="K368" s="171" t="str">
        <f t="shared" si="61"/>
        <v/>
      </c>
      <c r="L368" s="179" t="e">
        <f t="shared" si="64"/>
        <v>#VALUE!</v>
      </c>
      <c r="M368" s="180"/>
      <c r="N368" s="216">
        <f t="shared" si="57"/>
        <v>350</v>
      </c>
      <c r="R368" s="188"/>
      <c r="S368" s="191"/>
      <c r="T368" s="190"/>
    </row>
    <row r="369" spans="1:20" ht="13.75" thickBot="1" x14ac:dyDescent="0.85">
      <c r="A369" s="79">
        <f t="shared" si="65"/>
        <v>351</v>
      </c>
      <c r="B369" s="174">
        <f t="shared" si="66"/>
        <v>0</v>
      </c>
      <c r="C369" s="175" t="str">
        <f t="shared" si="67"/>
        <v/>
      </c>
      <c r="D369" s="176" t="str">
        <f t="shared" si="68"/>
        <v/>
      </c>
      <c r="E369" s="167"/>
      <c r="F369" s="177" t="str">
        <f t="shared" si="62"/>
        <v/>
      </c>
      <c r="G369" s="169" t="str">
        <f t="shared" si="63"/>
        <v/>
      </c>
      <c r="H369" s="177" t="str">
        <f t="shared" si="58"/>
        <v/>
      </c>
      <c r="I369" s="177" t="str">
        <f t="shared" si="59"/>
        <v/>
      </c>
      <c r="J369" s="178" t="str">
        <f t="shared" si="60"/>
        <v/>
      </c>
      <c r="K369" s="171" t="str">
        <f t="shared" si="61"/>
        <v/>
      </c>
      <c r="L369" s="179" t="e">
        <f t="shared" si="64"/>
        <v>#VALUE!</v>
      </c>
      <c r="M369" s="180"/>
      <c r="N369" s="216">
        <f t="shared" si="57"/>
        <v>351</v>
      </c>
      <c r="R369" s="188"/>
      <c r="S369" s="191"/>
      <c r="T369" s="190"/>
    </row>
    <row r="370" spans="1:20" ht="13.75" thickBot="1" x14ac:dyDescent="0.85">
      <c r="A370" s="79">
        <f t="shared" si="65"/>
        <v>352</v>
      </c>
      <c r="B370" s="174">
        <f t="shared" si="66"/>
        <v>0</v>
      </c>
      <c r="C370" s="175" t="str">
        <f t="shared" si="67"/>
        <v/>
      </c>
      <c r="D370" s="176" t="str">
        <f t="shared" si="68"/>
        <v/>
      </c>
      <c r="E370" s="167"/>
      <c r="F370" s="177" t="str">
        <f t="shared" si="62"/>
        <v/>
      </c>
      <c r="G370" s="169" t="str">
        <f t="shared" si="63"/>
        <v/>
      </c>
      <c r="H370" s="177" t="str">
        <f t="shared" si="58"/>
        <v/>
      </c>
      <c r="I370" s="177" t="str">
        <f t="shared" si="59"/>
        <v/>
      </c>
      <c r="J370" s="178" t="str">
        <f t="shared" si="60"/>
        <v/>
      </c>
      <c r="K370" s="171" t="str">
        <f t="shared" si="61"/>
        <v/>
      </c>
      <c r="L370" s="179" t="e">
        <f t="shared" si="64"/>
        <v>#VALUE!</v>
      </c>
      <c r="M370" s="180"/>
      <c r="N370" s="216">
        <f t="shared" si="57"/>
        <v>352</v>
      </c>
      <c r="R370" s="188"/>
      <c r="S370" s="191"/>
      <c r="T370" s="190"/>
    </row>
    <row r="371" spans="1:20" ht="13.75" thickBot="1" x14ac:dyDescent="0.85">
      <c r="A371" s="79">
        <f t="shared" si="65"/>
        <v>353</v>
      </c>
      <c r="B371" s="174">
        <f t="shared" si="66"/>
        <v>0</v>
      </c>
      <c r="C371" s="175" t="str">
        <f t="shared" si="67"/>
        <v/>
      </c>
      <c r="D371" s="176" t="str">
        <f t="shared" si="68"/>
        <v/>
      </c>
      <c r="E371" s="167"/>
      <c r="F371" s="177" t="str">
        <f t="shared" si="62"/>
        <v/>
      </c>
      <c r="G371" s="169" t="str">
        <f t="shared" si="63"/>
        <v/>
      </c>
      <c r="H371" s="177" t="str">
        <f t="shared" si="58"/>
        <v/>
      </c>
      <c r="I371" s="177" t="str">
        <f t="shared" si="59"/>
        <v/>
      </c>
      <c r="J371" s="178" t="str">
        <f t="shared" si="60"/>
        <v/>
      </c>
      <c r="K371" s="171" t="str">
        <f t="shared" si="61"/>
        <v/>
      </c>
      <c r="L371" s="179" t="e">
        <f t="shared" si="64"/>
        <v>#VALUE!</v>
      </c>
      <c r="M371" s="180"/>
      <c r="N371" s="216">
        <f t="shared" si="57"/>
        <v>353</v>
      </c>
      <c r="R371" s="188"/>
      <c r="S371" s="191"/>
      <c r="T371" s="190"/>
    </row>
    <row r="372" spans="1:20" ht="13.75" thickBot="1" x14ac:dyDescent="0.85">
      <c r="A372" s="79">
        <f t="shared" si="65"/>
        <v>354</v>
      </c>
      <c r="B372" s="174">
        <f t="shared" si="66"/>
        <v>0</v>
      </c>
      <c r="C372" s="175" t="str">
        <f t="shared" si="67"/>
        <v/>
      </c>
      <c r="D372" s="176" t="str">
        <f t="shared" si="68"/>
        <v/>
      </c>
      <c r="E372" s="167"/>
      <c r="F372" s="177" t="str">
        <f t="shared" si="62"/>
        <v/>
      </c>
      <c r="G372" s="169" t="str">
        <f t="shared" si="63"/>
        <v/>
      </c>
      <c r="H372" s="177" t="str">
        <f t="shared" si="58"/>
        <v/>
      </c>
      <c r="I372" s="177" t="str">
        <f t="shared" si="59"/>
        <v/>
      </c>
      <c r="J372" s="178" t="str">
        <f t="shared" si="60"/>
        <v/>
      </c>
      <c r="K372" s="171" t="str">
        <f t="shared" si="61"/>
        <v/>
      </c>
      <c r="L372" s="179" t="e">
        <f t="shared" si="64"/>
        <v>#VALUE!</v>
      </c>
      <c r="M372" s="180"/>
      <c r="N372" s="216">
        <f t="shared" si="57"/>
        <v>354</v>
      </c>
      <c r="R372" s="188"/>
      <c r="S372" s="191"/>
      <c r="T372" s="190"/>
    </row>
    <row r="373" spans="1:20" ht="13.75" thickBot="1" x14ac:dyDescent="0.85">
      <c r="A373" s="79">
        <f t="shared" si="65"/>
        <v>355</v>
      </c>
      <c r="B373" s="174">
        <f t="shared" si="66"/>
        <v>0</v>
      </c>
      <c r="C373" s="175" t="str">
        <f t="shared" si="67"/>
        <v/>
      </c>
      <c r="D373" s="176" t="str">
        <f t="shared" si="68"/>
        <v/>
      </c>
      <c r="E373" s="167"/>
      <c r="F373" s="177" t="str">
        <f t="shared" si="62"/>
        <v/>
      </c>
      <c r="G373" s="169" t="str">
        <f t="shared" si="63"/>
        <v/>
      </c>
      <c r="H373" s="177" t="str">
        <f t="shared" si="58"/>
        <v/>
      </c>
      <c r="I373" s="177" t="str">
        <f t="shared" si="59"/>
        <v/>
      </c>
      <c r="J373" s="178" t="str">
        <f t="shared" si="60"/>
        <v/>
      </c>
      <c r="K373" s="171" t="str">
        <f t="shared" si="61"/>
        <v/>
      </c>
      <c r="L373" s="179" t="e">
        <f t="shared" si="64"/>
        <v>#VALUE!</v>
      </c>
      <c r="M373" s="180"/>
      <c r="N373" s="216">
        <f t="shared" si="57"/>
        <v>355</v>
      </c>
      <c r="R373" s="188"/>
      <c r="S373" s="191"/>
      <c r="T373" s="190"/>
    </row>
    <row r="374" spans="1:20" ht="13.75" thickBot="1" x14ac:dyDescent="0.85">
      <c r="A374" s="79">
        <f t="shared" si="65"/>
        <v>356</v>
      </c>
      <c r="B374" s="174">
        <f t="shared" si="66"/>
        <v>0</v>
      </c>
      <c r="C374" s="175" t="str">
        <f t="shared" si="67"/>
        <v/>
      </c>
      <c r="D374" s="176" t="str">
        <f t="shared" si="68"/>
        <v/>
      </c>
      <c r="E374" s="167"/>
      <c r="F374" s="177" t="str">
        <f t="shared" si="62"/>
        <v/>
      </c>
      <c r="G374" s="169" t="str">
        <f t="shared" si="63"/>
        <v/>
      </c>
      <c r="H374" s="177" t="str">
        <f t="shared" si="58"/>
        <v/>
      </c>
      <c r="I374" s="177" t="str">
        <f t="shared" si="59"/>
        <v/>
      </c>
      <c r="J374" s="178" t="str">
        <f t="shared" si="60"/>
        <v/>
      </c>
      <c r="K374" s="171" t="str">
        <f t="shared" si="61"/>
        <v/>
      </c>
      <c r="L374" s="179" t="e">
        <f t="shared" si="64"/>
        <v>#VALUE!</v>
      </c>
      <c r="M374" s="180"/>
      <c r="N374" s="216">
        <f t="shared" si="57"/>
        <v>356</v>
      </c>
      <c r="R374" s="188"/>
      <c r="S374" s="191"/>
      <c r="T374" s="190"/>
    </row>
    <row r="375" spans="1:20" ht="13.75" thickBot="1" x14ac:dyDescent="0.85">
      <c r="A375" s="79">
        <f t="shared" si="65"/>
        <v>357</v>
      </c>
      <c r="B375" s="174">
        <f t="shared" si="66"/>
        <v>0</v>
      </c>
      <c r="C375" s="175" t="str">
        <f t="shared" si="67"/>
        <v/>
      </c>
      <c r="D375" s="176" t="str">
        <f t="shared" si="68"/>
        <v/>
      </c>
      <c r="E375" s="167"/>
      <c r="F375" s="177" t="str">
        <f t="shared" si="62"/>
        <v/>
      </c>
      <c r="G375" s="169" t="str">
        <f t="shared" si="63"/>
        <v/>
      </c>
      <c r="H375" s="177" t="str">
        <f t="shared" si="58"/>
        <v/>
      </c>
      <c r="I375" s="177" t="str">
        <f t="shared" si="59"/>
        <v/>
      </c>
      <c r="J375" s="178" t="str">
        <f t="shared" si="60"/>
        <v/>
      </c>
      <c r="K375" s="171" t="str">
        <f t="shared" si="61"/>
        <v/>
      </c>
      <c r="L375" s="179" t="e">
        <f t="shared" si="64"/>
        <v>#VALUE!</v>
      </c>
      <c r="M375" s="180"/>
      <c r="N375" s="216">
        <f t="shared" si="57"/>
        <v>357</v>
      </c>
      <c r="R375" s="188"/>
      <c r="S375" s="191"/>
      <c r="T375" s="190"/>
    </row>
    <row r="376" spans="1:20" ht="13.75" thickBot="1" x14ac:dyDescent="0.85">
      <c r="A376" s="79">
        <f t="shared" si="65"/>
        <v>358</v>
      </c>
      <c r="B376" s="174">
        <f t="shared" si="66"/>
        <v>0</v>
      </c>
      <c r="C376" s="175" t="str">
        <f t="shared" si="67"/>
        <v/>
      </c>
      <c r="D376" s="176" t="str">
        <f t="shared" si="68"/>
        <v/>
      </c>
      <c r="E376" s="167"/>
      <c r="F376" s="177" t="str">
        <f t="shared" si="62"/>
        <v/>
      </c>
      <c r="G376" s="169" t="str">
        <f t="shared" si="63"/>
        <v/>
      </c>
      <c r="H376" s="177" t="str">
        <f t="shared" si="58"/>
        <v/>
      </c>
      <c r="I376" s="177" t="str">
        <f t="shared" si="59"/>
        <v/>
      </c>
      <c r="J376" s="178" t="str">
        <f t="shared" si="60"/>
        <v/>
      </c>
      <c r="K376" s="171" t="str">
        <f t="shared" si="61"/>
        <v/>
      </c>
      <c r="L376" s="179" t="e">
        <f t="shared" si="64"/>
        <v>#VALUE!</v>
      </c>
      <c r="M376" s="180"/>
      <c r="N376" s="216">
        <f t="shared" ref="N376:N410" si="69">IF(M376&lt;=1000,(0),IF(M376&lt;3600,(1),IF(M376&gt;=3601,(2),"")))</f>
        <v>0</v>
      </c>
      <c r="R376" s="188"/>
      <c r="S376" s="191"/>
      <c r="T376" s="190"/>
    </row>
    <row r="377" spans="1:20" ht="13.75" thickBot="1" x14ac:dyDescent="0.85">
      <c r="A377" s="79">
        <f t="shared" si="65"/>
        <v>359</v>
      </c>
      <c r="B377" s="174">
        <f t="shared" si="66"/>
        <v>0</v>
      </c>
      <c r="C377" s="175" t="str">
        <f t="shared" si="67"/>
        <v/>
      </c>
      <c r="D377" s="176" t="str">
        <f t="shared" si="68"/>
        <v/>
      </c>
      <c r="E377" s="167"/>
      <c r="F377" s="177" t="str">
        <f t="shared" si="62"/>
        <v/>
      </c>
      <c r="G377" s="169" t="str">
        <f t="shared" si="63"/>
        <v/>
      </c>
      <c r="H377" s="177" t="str">
        <f t="shared" si="58"/>
        <v/>
      </c>
      <c r="I377" s="177" t="str">
        <f t="shared" si="59"/>
        <v/>
      </c>
      <c r="J377" s="178" t="str">
        <f t="shared" si="60"/>
        <v/>
      </c>
      <c r="K377" s="171" t="str">
        <f t="shared" si="61"/>
        <v/>
      </c>
      <c r="L377" s="179" t="e">
        <f t="shared" si="64"/>
        <v>#VALUE!</v>
      </c>
      <c r="M377" s="180"/>
      <c r="N377" s="216">
        <f t="shared" si="69"/>
        <v>0</v>
      </c>
      <c r="R377" s="188"/>
      <c r="S377" s="191"/>
      <c r="T377" s="190"/>
    </row>
    <row r="378" spans="1:20" ht="13.75" thickBot="1" x14ac:dyDescent="0.85">
      <c r="A378" s="79">
        <f t="shared" si="65"/>
        <v>360</v>
      </c>
      <c r="B378" s="174">
        <f t="shared" si="66"/>
        <v>0</v>
      </c>
      <c r="C378" s="175" t="str">
        <f t="shared" si="67"/>
        <v/>
      </c>
      <c r="D378" s="176" t="str">
        <f t="shared" si="68"/>
        <v/>
      </c>
      <c r="E378" s="181">
        <f>SUM(D369:D378)</f>
        <v>0</v>
      </c>
      <c r="F378" s="177" t="str">
        <f t="shared" si="62"/>
        <v/>
      </c>
      <c r="G378" s="169" t="str">
        <f t="shared" si="63"/>
        <v/>
      </c>
      <c r="H378" s="177" t="str">
        <f t="shared" si="58"/>
        <v/>
      </c>
      <c r="I378" s="177" t="str">
        <f t="shared" si="59"/>
        <v/>
      </c>
      <c r="J378" s="178" t="str">
        <f t="shared" si="60"/>
        <v/>
      </c>
      <c r="K378" s="171" t="str">
        <f t="shared" si="61"/>
        <v/>
      </c>
      <c r="L378" s="179" t="e">
        <f t="shared" si="64"/>
        <v>#VALUE!</v>
      </c>
      <c r="M378" s="180"/>
      <c r="N378" s="216">
        <f t="shared" si="69"/>
        <v>0</v>
      </c>
      <c r="R378" s="188"/>
      <c r="S378" s="191"/>
      <c r="T378" s="190"/>
    </row>
    <row r="379" spans="1:20" ht="13.75" thickBot="1" x14ac:dyDescent="0.85">
      <c r="A379" s="79">
        <f t="shared" si="65"/>
        <v>361</v>
      </c>
      <c r="B379" s="174">
        <f t="shared" si="66"/>
        <v>0</v>
      </c>
      <c r="C379" s="175" t="str">
        <f t="shared" si="67"/>
        <v/>
      </c>
      <c r="D379" s="176" t="str">
        <f t="shared" si="68"/>
        <v/>
      </c>
      <c r="E379" s="167"/>
      <c r="F379" s="177" t="str">
        <f t="shared" si="62"/>
        <v/>
      </c>
      <c r="G379" s="169" t="str">
        <f t="shared" si="63"/>
        <v/>
      </c>
      <c r="H379" s="177" t="str">
        <f t="shared" si="58"/>
        <v/>
      </c>
      <c r="I379" s="177" t="str">
        <f t="shared" si="59"/>
        <v/>
      </c>
      <c r="J379" s="178" t="str">
        <f t="shared" si="60"/>
        <v/>
      </c>
      <c r="K379" s="171" t="str">
        <f t="shared" si="61"/>
        <v/>
      </c>
      <c r="L379" s="179" t="e">
        <f t="shared" si="64"/>
        <v>#VALUE!</v>
      </c>
      <c r="M379" s="180"/>
      <c r="N379" s="216">
        <f t="shared" si="69"/>
        <v>0</v>
      </c>
      <c r="R379" s="188"/>
      <c r="S379" s="191"/>
      <c r="T379" s="190"/>
    </row>
    <row r="380" spans="1:20" ht="13.75" thickBot="1" x14ac:dyDescent="0.85">
      <c r="A380" s="79">
        <f t="shared" si="65"/>
        <v>362</v>
      </c>
      <c r="B380" s="174">
        <f t="shared" si="66"/>
        <v>0</v>
      </c>
      <c r="C380" s="175" t="str">
        <f t="shared" si="67"/>
        <v/>
      </c>
      <c r="D380" s="176" t="str">
        <f t="shared" si="68"/>
        <v/>
      </c>
      <c r="E380" s="167"/>
      <c r="F380" s="177" t="str">
        <f t="shared" si="62"/>
        <v/>
      </c>
      <c r="G380" s="169" t="str">
        <f t="shared" si="63"/>
        <v/>
      </c>
      <c r="H380" s="177" t="str">
        <f t="shared" si="58"/>
        <v/>
      </c>
      <c r="I380" s="177" t="str">
        <f t="shared" si="59"/>
        <v/>
      </c>
      <c r="J380" s="178" t="str">
        <f t="shared" si="60"/>
        <v/>
      </c>
      <c r="K380" s="171" t="str">
        <f t="shared" si="61"/>
        <v/>
      </c>
      <c r="L380" s="179" t="e">
        <f t="shared" si="64"/>
        <v>#VALUE!</v>
      </c>
      <c r="M380" s="180"/>
      <c r="N380" s="216">
        <f t="shared" si="69"/>
        <v>0</v>
      </c>
      <c r="R380" s="188"/>
      <c r="S380" s="191"/>
      <c r="T380" s="190"/>
    </row>
    <row r="381" spans="1:20" ht="13.75" thickBot="1" x14ac:dyDescent="0.85">
      <c r="A381" s="79">
        <f t="shared" si="65"/>
        <v>363</v>
      </c>
      <c r="B381" s="174">
        <f t="shared" si="66"/>
        <v>0</v>
      </c>
      <c r="C381" s="175" t="str">
        <f t="shared" si="67"/>
        <v/>
      </c>
      <c r="D381" s="176" t="str">
        <f t="shared" si="68"/>
        <v/>
      </c>
      <c r="E381" s="167"/>
      <c r="F381" s="177" t="str">
        <f t="shared" si="62"/>
        <v/>
      </c>
      <c r="G381" s="169" t="str">
        <f t="shared" si="63"/>
        <v/>
      </c>
      <c r="H381" s="177" t="str">
        <f t="shared" si="58"/>
        <v/>
      </c>
      <c r="I381" s="177" t="str">
        <f t="shared" si="59"/>
        <v/>
      </c>
      <c r="J381" s="178" t="str">
        <f t="shared" si="60"/>
        <v/>
      </c>
      <c r="K381" s="171" t="str">
        <f t="shared" si="61"/>
        <v/>
      </c>
      <c r="L381" s="179" t="e">
        <f t="shared" si="64"/>
        <v>#VALUE!</v>
      </c>
      <c r="M381" s="180"/>
      <c r="N381" s="216">
        <f t="shared" si="69"/>
        <v>0</v>
      </c>
      <c r="R381" s="188"/>
      <c r="S381" s="191"/>
      <c r="T381" s="190"/>
    </row>
    <row r="382" spans="1:20" ht="13.75" thickBot="1" x14ac:dyDescent="0.85">
      <c r="A382" s="79">
        <f t="shared" si="65"/>
        <v>364</v>
      </c>
      <c r="B382" s="174">
        <f t="shared" si="66"/>
        <v>0</v>
      </c>
      <c r="C382" s="175" t="str">
        <f t="shared" si="67"/>
        <v/>
      </c>
      <c r="D382" s="176" t="str">
        <f t="shared" si="68"/>
        <v/>
      </c>
      <c r="E382" s="167"/>
      <c r="F382" s="177" t="str">
        <f t="shared" si="62"/>
        <v/>
      </c>
      <c r="G382" s="169" t="str">
        <f t="shared" si="63"/>
        <v/>
      </c>
      <c r="H382" s="177" t="str">
        <f t="shared" si="58"/>
        <v/>
      </c>
      <c r="I382" s="177" t="str">
        <f t="shared" si="59"/>
        <v/>
      </c>
      <c r="J382" s="178" t="str">
        <f t="shared" si="60"/>
        <v/>
      </c>
      <c r="K382" s="171" t="str">
        <f t="shared" si="61"/>
        <v/>
      </c>
      <c r="L382" s="179" t="e">
        <f t="shared" si="64"/>
        <v>#VALUE!</v>
      </c>
      <c r="M382" s="180"/>
      <c r="N382" s="216">
        <f t="shared" si="69"/>
        <v>0</v>
      </c>
      <c r="R382" s="188"/>
      <c r="S382" s="191"/>
      <c r="T382" s="190"/>
    </row>
    <row r="383" spans="1:20" ht="13.75" thickBot="1" x14ac:dyDescent="0.85">
      <c r="A383" s="79">
        <f t="shared" si="65"/>
        <v>365</v>
      </c>
      <c r="B383" s="174">
        <f t="shared" si="66"/>
        <v>0</v>
      </c>
      <c r="C383" s="175" t="str">
        <f t="shared" si="67"/>
        <v/>
      </c>
      <c r="D383" s="176" t="str">
        <f t="shared" si="68"/>
        <v/>
      </c>
      <c r="E383" s="167"/>
      <c r="F383" s="177" t="str">
        <f t="shared" si="62"/>
        <v/>
      </c>
      <c r="G383" s="169" t="str">
        <f t="shared" si="63"/>
        <v/>
      </c>
      <c r="H383" s="177" t="str">
        <f t="shared" si="58"/>
        <v/>
      </c>
      <c r="I383" s="177" t="str">
        <f t="shared" si="59"/>
        <v/>
      </c>
      <c r="J383" s="178" t="str">
        <f t="shared" si="60"/>
        <v/>
      </c>
      <c r="K383" s="171" t="str">
        <f t="shared" si="61"/>
        <v/>
      </c>
      <c r="L383" s="179" t="e">
        <f t="shared" si="64"/>
        <v>#VALUE!</v>
      </c>
      <c r="M383" s="180"/>
      <c r="N383" s="216">
        <f t="shared" si="69"/>
        <v>0</v>
      </c>
      <c r="R383" s="188"/>
      <c r="S383" s="191"/>
      <c r="T383" s="190"/>
    </row>
    <row r="384" spans="1:20" ht="13.75" thickBot="1" x14ac:dyDescent="0.85">
      <c r="A384" s="79">
        <f t="shared" si="65"/>
        <v>366</v>
      </c>
      <c r="B384" s="174">
        <f t="shared" si="66"/>
        <v>0</v>
      </c>
      <c r="C384" s="175" t="str">
        <f t="shared" si="67"/>
        <v/>
      </c>
      <c r="D384" s="176" t="str">
        <f t="shared" si="68"/>
        <v/>
      </c>
      <c r="E384" s="167"/>
      <c r="F384" s="177" t="str">
        <f t="shared" si="62"/>
        <v/>
      </c>
      <c r="G384" s="169" t="str">
        <f t="shared" si="63"/>
        <v/>
      </c>
      <c r="H384" s="177" t="str">
        <f t="shared" si="58"/>
        <v/>
      </c>
      <c r="I384" s="177" t="str">
        <f t="shared" si="59"/>
        <v/>
      </c>
      <c r="J384" s="178" t="str">
        <f t="shared" si="60"/>
        <v/>
      </c>
      <c r="K384" s="171" t="str">
        <f t="shared" si="61"/>
        <v/>
      </c>
      <c r="L384" s="179" t="e">
        <f t="shared" si="64"/>
        <v>#VALUE!</v>
      </c>
      <c r="M384" s="180"/>
      <c r="N384" s="216">
        <f t="shared" si="69"/>
        <v>0</v>
      </c>
      <c r="R384" s="188"/>
      <c r="S384" s="191"/>
      <c r="T384" s="190"/>
    </row>
    <row r="385" spans="1:20" ht="13.75" thickBot="1" x14ac:dyDescent="0.85">
      <c r="A385" s="79">
        <f t="shared" si="65"/>
        <v>367</v>
      </c>
      <c r="B385" s="174">
        <f t="shared" si="66"/>
        <v>0</v>
      </c>
      <c r="C385" s="175" t="str">
        <f t="shared" si="67"/>
        <v/>
      </c>
      <c r="D385" s="176" t="str">
        <f t="shared" si="68"/>
        <v/>
      </c>
      <c r="E385" s="167"/>
      <c r="F385" s="177" t="str">
        <f t="shared" si="62"/>
        <v/>
      </c>
      <c r="G385" s="169" t="str">
        <f t="shared" si="63"/>
        <v/>
      </c>
      <c r="H385" s="177" t="str">
        <f t="shared" si="58"/>
        <v/>
      </c>
      <c r="I385" s="177" t="str">
        <f t="shared" si="59"/>
        <v/>
      </c>
      <c r="J385" s="178" t="str">
        <f t="shared" si="60"/>
        <v/>
      </c>
      <c r="K385" s="171" t="str">
        <f t="shared" si="61"/>
        <v/>
      </c>
      <c r="L385" s="179" t="e">
        <f t="shared" si="64"/>
        <v>#VALUE!</v>
      </c>
      <c r="M385" s="180"/>
      <c r="N385" s="216">
        <f t="shared" si="69"/>
        <v>0</v>
      </c>
      <c r="R385" s="188"/>
      <c r="S385" s="191"/>
      <c r="T385" s="190"/>
    </row>
    <row r="386" spans="1:20" ht="13.75" thickBot="1" x14ac:dyDescent="0.85">
      <c r="A386" s="79">
        <f t="shared" si="65"/>
        <v>368</v>
      </c>
      <c r="B386" s="174">
        <f t="shared" si="66"/>
        <v>0</v>
      </c>
      <c r="C386" s="175" t="str">
        <f t="shared" si="67"/>
        <v/>
      </c>
      <c r="D386" s="176" t="str">
        <f t="shared" si="68"/>
        <v/>
      </c>
      <c r="E386" s="167"/>
      <c r="F386" s="177" t="str">
        <f t="shared" si="62"/>
        <v/>
      </c>
      <c r="G386" s="169" t="str">
        <f t="shared" si="63"/>
        <v/>
      </c>
      <c r="H386" s="177" t="str">
        <f t="shared" si="58"/>
        <v/>
      </c>
      <c r="I386" s="177" t="str">
        <f t="shared" si="59"/>
        <v/>
      </c>
      <c r="J386" s="178" t="str">
        <f t="shared" si="60"/>
        <v/>
      </c>
      <c r="K386" s="171" t="str">
        <f t="shared" si="61"/>
        <v/>
      </c>
      <c r="L386" s="179" t="e">
        <f t="shared" si="64"/>
        <v>#VALUE!</v>
      </c>
      <c r="M386" s="180"/>
      <c r="N386" s="216">
        <f t="shared" si="69"/>
        <v>0</v>
      </c>
      <c r="R386" s="188"/>
      <c r="S386" s="191"/>
      <c r="T386" s="190"/>
    </row>
    <row r="387" spans="1:20" ht="13.75" thickBot="1" x14ac:dyDescent="0.85">
      <c r="A387" s="79">
        <f t="shared" si="65"/>
        <v>369</v>
      </c>
      <c r="B387" s="174">
        <f t="shared" si="66"/>
        <v>0</v>
      </c>
      <c r="C387" s="175" t="str">
        <f t="shared" si="67"/>
        <v/>
      </c>
      <c r="D387" s="176" t="str">
        <f t="shared" si="68"/>
        <v/>
      </c>
      <c r="E387" s="167"/>
      <c r="F387" s="177" t="str">
        <f t="shared" si="62"/>
        <v/>
      </c>
      <c r="G387" s="169" t="str">
        <f t="shared" si="63"/>
        <v/>
      </c>
      <c r="H387" s="177" t="str">
        <f t="shared" si="58"/>
        <v/>
      </c>
      <c r="I387" s="177" t="str">
        <f t="shared" si="59"/>
        <v/>
      </c>
      <c r="J387" s="178" t="str">
        <f t="shared" si="60"/>
        <v/>
      </c>
      <c r="K387" s="171" t="str">
        <f t="shared" si="61"/>
        <v/>
      </c>
      <c r="L387" s="179" t="e">
        <f t="shared" si="64"/>
        <v>#VALUE!</v>
      </c>
      <c r="M387" s="180"/>
      <c r="N387" s="216">
        <f t="shared" si="69"/>
        <v>0</v>
      </c>
      <c r="R387" s="188"/>
      <c r="S387" s="191"/>
      <c r="T387" s="190"/>
    </row>
    <row r="388" spans="1:20" ht="13.75" thickBot="1" x14ac:dyDescent="0.85">
      <c r="A388" s="79">
        <f t="shared" si="65"/>
        <v>370</v>
      </c>
      <c r="B388" s="174">
        <f t="shared" si="66"/>
        <v>0</v>
      </c>
      <c r="C388" s="175" t="str">
        <f t="shared" si="67"/>
        <v/>
      </c>
      <c r="D388" s="176" t="str">
        <f t="shared" si="68"/>
        <v/>
      </c>
      <c r="E388" s="181">
        <f>SUM(D379:D388)</f>
        <v>0</v>
      </c>
      <c r="F388" s="177" t="str">
        <f t="shared" si="62"/>
        <v/>
      </c>
      <c r="G388" s="169" t="str">
        <f t="shared" si="63"/>
        <v/>
      </c>
      <c r="H388" s="177" t="str">
        <f t="shared" si="58"/>
        <v/>
      </c>
      <c r="I388" s="177" t="str">
        <f t="shared" si="59"/>
        <v/>
      </c>
      <c r="J388" s="178" t="str">
        <f t="shared" si="60"/>
        <v/>
      </c>
      <c r="K388" s="171" t="str">
        <f t="shared" si="61"/>
        <v/>
      </c>
      <c r="L388" s="179" t="e">
        <f t="shared" si="64"/>
        <v>#VALUE!</v>
      </c>
      <c r="M388" s="180"/>
      <c r="N388" s="216">
        <f t="shared" si="69"/>
        <v>0</v>
      </c>
      <c r="R388" s="188"/>
      <c r="S388" s="191"/>
      <c r="T388" s="190"/>
    </row>
    <row r="389" spans="1:20" ht="13.75" thickBot="1" x14ac:dyDescent="0.85">
      <c r="A389" s="79">
        <f t="shared" si="65"/>
        <v>371</v>
      </c>
      <c r="B389" s="174">
        <f t="shared" si="66"/>
        <v>0</v>
      </c>
      <c r="C389" s="175" t="str">
        <f t="shared" si="67"/>
        <v/>
      </c>
      <c r="D389" s="176" t="str">
        <f t="shared" si="68"/>
        <v/>
      </c>
      <c r="E389" s="167"/>
      <c r="F389" s="177" t="str">
        <f t="shared" si="62"/>
        <v/>
      </c>
      <c r="G389" s="169" t="str">
        <f t="shared" si="63"/>
        <v/>
      </c>
      <c r="H389" s="177" t="str">
        <f t="shared" si="58"/>
        <v/>
      </c>
      <c r="I389" s="177" t="str">
        <f t="shared" si="59"/>
        <v/>
      </c>
      <c r="J389" s="178" t="str">
        <f t="shared" si="60"/>
        <v/>
      </c>
      <c r="K389" s="171" t="str">
        <f t="shared" si="61"/>
        <v/>
      </c>
      <c r="L389" s="179" t="e">
        <f t="shared" si="64"/>
        <v>#VALUE!</v>
      </c>
      <c r="M389" s="180"/>
      <c r="N389" s="216">
        <f t="shared" si="69"/>
        <v>0</v>
      </c>
      <c r="R389" s="188"/>
      <c r="S389" s="191"/>
      <c r="T389" s="190"/>
    </row>
    <row r="390" spans="1:20" ht="13.75" thickBot="1" x14ac:dyDescent="0.85">
      <c r="A390" s="79">
        <f t="shared" si="65"/>
        <v>372</v>
      </c>
      <c r="B390" s="174">
        <f t="shared" si="66"/>
        <v>0</v>
      </c>
      <c r="C390" s="175" t="str">
        <f t="shared" si="67"/>
        <v/>
      </c>
      <c r="D390" s="176" t="str">
        <f t="shared" si="68"/>
        <v/>
      </c>
      <c r="E390" s="167"/>
      <c r="F390" s="177" t="str">
        <f t="shared" si="62"/>
        <v/>
      </c>
      <c r="G390" s="169" t="str">
        <f t="shared" si="63"/>
        <v/>
      </c>
      <c r="H390" s="177" t="str">
        <f t="shared" si="58"/>
        <v/>
      </c>
      <c r="I390" s="177" t="str">
        <f t="shared" si="59"/>
        <v/>
      </c>
      <c r="J390" s="178" t="str">
        <f t="shared" si="60"/>
        <v/>
      </c>
      <c r="K390" s="171" t="str">
        <f t="shared" si="61"/>
        <v/>
      </c>
      <c r="L390" s="179" t="e">
        <f t="shared" si="64"/>
        <v>#VALUE!</v>
      </c>
      <c r="M390" s="180"/>
      <c r="N390" s="216">
        <f t="shared" si="69"/>
        <v>0</v>
      </c>
      <c r="R390" s="188"/>
      <c r="S390" s="191"/>
      <c r="T390" s="190"/>
    </row>
    <row r="391" spans="1:20" ht="13.75" thickBot="1" x14ac:dyDescent="0.85">
      <c r="A391" s="79">
        <f t="shared" si="65"/>
        <v>373</v>
      </c>
      <c r="B391" s="174">
        <f t="shared" si="66"/>
        <v>0</v>
      </c>
      <c r="C391" s="175" t="str">
        <f t="shared" si="67"/>
        <v/>
      </c>
      <c r="D391" s="176" t="str">
        <f t="shared" si="68"/>
        <v/>
      </c>
      <c r="E391" s="167"/>
      <c r="F391" s="177" t="str">
        <f t="shared" si="62"/>
        <v/>
      </c>
      <c r="G391" s="169" t="str">
        <f t="shared" si="63"/>
        <v/>
      </c>
      <c r="H391" s="177" t="str">
        <f t="shared" si="58"/>
        <v/>
      </c>
      <c r="I391" s="177" t="str">
        <f t="shared" si="59"/>
        <v/>
      </c>
      <c r="J391" s="178" t="str">
        <f t="shared" si="60"/>
        <v/>
      </c>
      <c r="K391" s="171" t="str">
        <f t="shared" si="61"/>
        <v/>
      </c>
      <c r="L391" s="179" t="e">
        <f t="shared" si="64"/>
        <v>#VALUE!</v>
      </c>
      <c r="M391" s="180"/>
      <c r="N391" s="216">
        <f t="shared" si="69"/>
        <v>0</v>
      </c>
      <c r="R391" s="188"/>
      <c r="S391" s="191"/>
      <c r="T391" s="190"/>
    </row>
    <row r="392" spans="1:20" ht="13.75" thickBot="1" x14ac:dyDescent="0.85">
      <c r="A392" s="79">
        <f t="shared" si="65"/>
        <v>374</v>
      </c>
      <c r="B392" s="174">
        <f t="shared" si="66"/>
        <v>0</v>
      </c>
      <c r="C392" s="175" t="str">
        <f t="shared" si="67"/>
        <v/>
      </c>
      <c r="D392" s="176" t="str">
        <f t="shared" si="68"/>
        <v/>
      </c>
      <c r="E392" s="167"/>
      <c r="F392" s="177" t="str">
        <f t="shared" si="62"/>
        <v/>
      </c>
      <c r="G392" s="169" t="str">
        <f t="shared" si="63"/>
        <v/>
      </c>
      <c r="H392" s="177" t="str">
        <f t="shared" si="58"/>
        <v/>
      </c>
      <c r="I392" s="177" t="str">
        <f t="shared" si="59"/>
        <v/>
      </c>
      <c r="J392" s="178" t="str">
        <f t="shared" si="60"/>
        <v/>
      </c>
      <c r="K392" s="171" t="str">
        <f t="shared" si="61"/>
        <v/>
      </c>
      <c r="L392" s="179" t="e">
        <f t="shared" si="64"/>
        <v>#VALUE!</v>
      </c>
      <c r="M392" s="180"/>
      <c r="N392" s="216">
        <f t="shared" si="69"/>
        <v>0</v>
      </c>
      <c r="R392" s="188"/>
      <c r="S392" s="191"/>
      <c r="T392" s="190"/>
    </row>
    <row r="393" spans="1:20" ht="13.75" thickBot="1" x14ac:dyDescent="0.85">
      <c r="A393" s="79">
        <f t="shared" si="65"/>
        <v>375</v>
      </c>
      <c r="B393" s="174">
        <f t="shared" si="66"/>
        <v>0</v>
      </c>
      <c r="C393" s="175" t="str">
        <f t="shared" si="67"/>
        <v/>
      </c>
      <c r="D393" s="176" t="str">
        <f t="shared" si="68"/>
        <v/>
      </c>
      <c r="E393" s="167"/>
      <c r="F393" s="177" t="str">
        <f t="shared" si="62"/>
        <v/>
      </c>
      <c r="G393" s="169" t="str">
        <f t="shared" si="63"/>
        <v/>
      </c>
      <c r="H393" s="177" t="str">
        <f t="shared" si="58"/>
        <v/>
      </c>
      <c r="I393" s="177" t="str">
        <f t="shared" si="59"/>
        <v/>
      </c>
      <c r="J393" s="178" t="str">
        <f t="shared" si="60"/>
        <v/>
      </c>
      <c r="K393" s="171" t="str">
        <f t="shared" si="61"/>
        <v/>
      </c>
      <c r="L393" s="179" t="e">
        <f t="shared" si="64"/>
        <v>#VALUE!</v>
      </c>
      <c r="M393" s="180"/>
      <c r="N393" s="216">
        <f t="shared" si="69"/>
        <v>0</v>
      </c>
      <c r="R393" s="188"/>
      <c r="S393" s="191"/>
      <c r="T393" s="190"/>
    </row>
    <row r="394" spans="1:20" ht="13.75" thickBot="1" x14ac:dyDescent="0.85">
      <c r="A394" s="79">
        <f t="shared" si="65"/>
        <v>376</v>
      </c>
      <c r="B394" s="174">
        <f t="shared" si="66"/>
        <v>0</v>
      </c>
      <c r="C394" s="175" t="str">
        <f t="shared" si="67"/>
        <v/>
      </c>
      <c r="D394" s="176" t="str">
        <f t="shared" si="68"/>
        <v/>
      </c>
      <c r="E394" s="167"/>
      <c r="F394" s="177" t="str">
        <f t="shared" si="62"/>
        <v/>
      </c>
      <c r="G394" s="169" t="str">
        <f t="shared" si="63"/>
        <v/>
      </c>
      <c r="H394" s="177" t="str">
        <f t="shared" si="58"/>
        <v/>
      </c>
      <c r="I394" s="177" t="str">
        <f t="shared" si="59"/>
        <v/>
      </c>
      <c r="J394" s="178" t="str">
        <f t="shared" si="60"/>
        <v/>
      </c>
      <c r="K394" s="171" t="str">
        <f t="shared" si="61"/>
        <v/>
      </c>
      <c r="L394" s="179" t="e">
        <f t="shared" si="64"/>
        <v>#VALUE!</v>
      </c>
      <c r="M394" s="180"/>
      <c r="N394" s="216">
        <f t="shared" si="69"/>
        <v>0</v>
      </c>
      <c r="R394" s="188"/>
      <c r="S394" s="191"/>
      <c r="T394" s="190"/>
    </row>
    <row r="395" spans="1:20" ht="13.75" thickBot="1" x14ac:dyDescent="0.85">
      <c r="A395" s="79">
        <f t="shared" si="65"/>
        <v>377</v>
      </c>
      <c r="B395" s="174">
        <f t="shared" si="66"/>
        <v>0</v>
      </c>
      <c r="C395" s="175" t="str">
        <f t="shared" si="67"/>
        <v/>
      </c>
      <c r="D395" s="176" t="str">
        <f t="shared" si="68"/>
        <v/>
      </c>
      <c r="E395" s="167"/>
      <c r="F395" s="177" t="str">
        <f t="shared" si="62"/>
        <v/>
      </c>
      <c r="G395" s="169" t="str">
        <f t="shared" si="63"/>
        <v/>
      </c>
      <c r="H395" s="177" t="str">
        <f t="shared" si="58"/>
        <v/>
      </c>
      <c r="I395" s="177" t="str">
        <f t="shared" si="59"/>
        <v/>
      </c>
      <c r="J395" s="178" t="str">
        <f t="shared" si="60"/>
        <v/>
      </c>
      <c r="K395" s="171" t="str">
        <f t="shared" si="61"/>
        <v/>
      </c>
      <c r="L395" s="179" t="e">
        <f t="shared" si="64"/>
        <v>#VALUE!</v>
      </c>
      <c r="M395" s="180"/>
      <c r="N395" s="216">
        <f t="shared" si="69"/>
        <v>0</v>
      </c>
      <c r="R395" s="188"/>
      <c r="S395" s="191"/>
      <c r="T395" s="190"/>
    </row>
    <row r="396" spans="1:20" ht="13.75" thickBot="1" x14ac:dyDescent="0.85">
      <c r="A396" s="79">
        <f t="shared" si="65"/>
        <v>378</v>
      </c>
      <c r="B396" s="174">
        <f t="shared" si="66"/>
        <v>0</v>
      </c>
      <c r="C396" s="175" t="str">
        <f t="shared" si="67"/>
        <v/>
      </c>
      <c r="D396" s="176" t="str">
        <f t="shared" si="68"/>
        <v/>
      </c>
      <c r="E396" s="167"/>
      <c r="F396" s="177" t="str">
        <f t="shared" si="62"/>
        <v/>
      </c>
      <c r="G396" s="169" t="str">
        <f t="shared" si="63"/>
        <v/>
      </c>
      <c r="H396" s="177" t="str">
        <f t="shared" si="58"/>
        <v/>
      </c>
      <c r="I396" s="177" t="str">
        <f t="shared" si="59"/>
        <v/>
      </c>
      <c r="J396" s="178" t="str">
        <f t="shared" si="60"/>
        <v/>
      </c>
      <c r="K396" s="171" t="str">
        <f t="shared" si="61"/>
        <v/>
      </c>
      <c r="L396" s="179" t="e">
        <f t="shared" si="64"/>
        <v>#VALUE!</v>
      </c>
      <c r="M396" s="180"/>
      <c r="N396" s="216">
        <f t="shared" si="69"/>
        <v>0</v>
      </c>
      <c r="R396" s="188"/>
      <c r="S396" s="191"/>
      <c r="T396" s="190"/>
    </row>
    <row r="397" spans="1:20" ht="13.75" thickBot="1" x14ac:dyDescent="0.85">
      <c r="A397" s="79">
        <f t="shared" si="65"/>
        <v>379</v>
      </c>
      <c r="B397" s="174">
        <f t="shared" si="66"/>
        <v>0</v>
      </c>
      <c r="C397" s="175" t="str">
        <f t="shared" si="67"/>
        <v/>
      </c>
      <c r="D397" s="176" t="str">
        <f t="shared" si="68"/>
        <v/>
      </c>
      <c r="E397" s="167"/>
      <c r="F397" s="177" t="str">
        <f t="shared" si="62"/>
        <v/>
      </c>
      <c r="G397" s="169" t="str">
        <f t="shared" si="63"/>
        <v/>
      </c>
      <c r="H397" s="177" t="str">
        <f t="shared" si="58"/>
        <v/>
      </c>
      <c r="I397" s="177" t="str">
        <f t="shared" si="59"/>
        <v/>
      </c>
      <c r="J397" s="178" t="str">
        <f t="shared" si="60"/>
        <v/>
      </c>
      <c r="K397" s="171" t="str">
        <f t="shared" si="61"/>
        <v/>
      </c>
      <c r="L397" s="179" t="e">
        <f t="shared" si="64"/>
        <v>#VALUE!</v>
      </c>
      <c r="M397" s="180"/>
      <c r="N397" s="216">
        <f t="shared" si="69"/>
        <v>0</v>
      </c>
      <c r="R397" s="188"/>
      <c r="S397" s="191"/>
      <c r="T397" s="190"/>
    </row>
    <row r="398" spans="1:20" ht="13.75" thickBot="1" x14ac:dyDescent="0.85">
      <c r="A398" s="79">
        <f t="shared" si="65"/>
        <v>380</v>
      </c>
      <c r="B398" s="174">
        <f t="shared" si="66"/>
        <v>0</v>
      </c>
      <c r="C398" s="175" t="str">
        <f t="shared" si="67"/>
        <v/>
      </c>
      <c r="D398" s="176" t="str">
        <f t="shared" si="68"/>
        <v/>
      </c>
      <c r="E398" s="181">
        <f>SUM(D389:D398)</f>
        <v>0</v>
      </c>
      <c r="F398" s="177" t="str">
        <f t="shared" si="62"/>
        <v/>
      </c>
      <c r="G398" s="169" t="str">
        <f t="shared" si="63"/>
        <v/>
      </c>
      <c r="H398" s="177" t="str">
        <f t="shared" si="58"/>
        <v/>
      </c>
      <c r="I398" s="177" t="str">
        <f t="shared" si="59"/>
        <v/>
      </c>
      <c r="J398" s="178" t="str">
        <f t="shared" si="60"/>
        <v/>
      </c>
      <c r="K398" s="171" t="str">
        <f t="shared" si="61"/>
        <v/>
      </c>
      <c r="L398" s="179" t="e">
        <f t="shared" si="64"/>
        <v>#VALUE!</v>
      </c>
      <c r="M398" s="180"/>
      <c r="N398" s="216">
        <f t="shared" si="69"/>
        <v>0</v>
      </c>
      <c r="R398" s="188"/>
      <c r="S398" s="191"/>
      <c r="T398" s="190"/>
    </row>
    <row r="399" spans="1:20" ht="13.75" thickBot="1" x14ac:dyDescent="0.85">
      <c r="A399" s="79">
        <f t="shared" si="65"/>
        <v>381</v>
      </c>
      <c r="B399" s="174">
        <f t="shared" si="66"/>
        <v>0</v>
      </c>
      <c r="C399" s="175" t="str">
        <f t="shared" si="67"/>
        <v/>
      </c>
      <c r="D399" s="176" t="str">
        <f t="shared" si="68"/>
        <v/>
      </c>
      <c r="E399" s="167"/>
      <c r="F399" s="177" t="str">
        <f t="shared" si="62"/>
        <v/>
      </c>
      <c r="G399" s="169" t="str">
        <f t="shared" si="63"/>
        <v/>
      </c>
      <c r="H399" s="177" t="str">
        <f t="shared" si="58"/>
        <v/>
      </c>
      <c r="I399" s="177" t="str">
        <f t="shared" si="59"/>
        <v/>
      </c>
      <c r="J399" s="178" t="str">
        <f t="shared" si="60"/>
        <v/>
      </c>
      <c r="K399" s="171" t="str">
        <f t="shared" si="61"/>
        <v/>
      </c>
      <c r="L399" s="179" t="e">
        <f t="shared" si="64"/>
        <v>#VALUE!</v>
      </c>
      <c r="M399" s="180"/>
      <c r="N399" s="216">
        <f t="shared" si="69"/>
        <v>0</v>
      </c>
      <c r="R399" s="188"/>
      <c r="S399" s="191"/>
      <c r="T399" s="190"/>
    </row>
    <row r="400" spans="1:20" ht="13.75" thickBot="1" x14ac:dyDescent="0.85">
      <c r="A400" s="79">
        <f t="shared" si="65"/>
        <v>382</v>
      </c>
      <c r="B400" s="174">
        <f t="shared" si="66"/>
        <v>0</v>
      </c>
      <c r="C400" s="175" t="str">
        <f t="shared" si="67"/>
        <v/>
      </c>
      <c r="D400" s="176" t="str">
        <f t="shared" si="68"/>
        <v/>
      </c>
      <c r="E400" s="167"/>
      <c r="F400" s="177" t="str">
        <f t="shared" si="62"/>
        <v/>
      </c>
      <c r="G400" s="169" t="str">
        <f t="shared" si="63"/>
        <v/>
      </c>
      <c r="H400" s="177" t="str">
        <f t="shared" si="58"/>
        <v/>
      </c>
      <c r="I400" s="177" t="str">
        <f t="shared" si="59"/>
        <v/>
      </c>
      <c r="J400" s="178" t="str">
        <f t="shared" si="60"/>
        <v/>
      </c>
      <c r="K400" s="171" t="str">
        <f t="shared" si="61"/>
        <v/>
      </c>
      <c r="L400" s="179" t="e">
        <f t="shared" si="64"/>
        <v>#VALUE!</v>
      </c>
      <c r="M400" s="180"/>
      <c r="N400" s="216">
        <f t="shared" si="69"/>
        <v>0</v>
      </c>
      <c r="R400" s="188"/>
      <c r="S400" s="191"/>
      <c r="T400" s="190"/>
    </row>
    <row r="401" spans="1:20" ht="13.75" thickBot="1" x14ac:dyDescent="0.85">
      <c r="A401" s="79">
        <f t="shared" si="65"/>
        <v>383</v>
      </c>
      <c r="B401" s="174">
        <f t="shared" si="66"/>
        <v>0</v>
      </c>
      <c r="C401" s="175" t="str">
        <f t="shared" si="67"/>
        <v/>
      </c>
      <c r="D401" s="176" t="str">
        <f t="shared" si="68"/>
        <v/>
      </c>
      <c r="E401" s="167"/>
      <c r="F401" s="177" t="str">
        <f t="shared" si="62"/>
        <v/>
      </c>
      <c r="G401" s="169" t="str">
        <f t="shared" si="63"/>
        <v/>
      </c>
      <c r="H401" s="177" t="str">
        <f t="shared" si="58"/>
        <v/>
      </c>
      <c r="I401" s="177" t="str">
        <f t="shared" si="59"/>
        <v/>
      </c>
      <c r="J401" s="178" t="str">
        <f t="shared" si="60"/>
        <v/>
      </c>
      <c r="K401" s="171" t="str">
        <f t="shared" si="61"/>
        <v/>
      </c>
      <c r="L401" s="179" t="e">
        <f t="shared" si="64"/>
        <v>#VALUE!</v>
      </c>
      <c r="M401" s="180"/>
      <c r="N401" s="216">
        <f t="shared" si="69"/>
        <v>0</v>
      </c>
      <c r="R401" s="188"/>
      <c r="S401" s="191"/>
      <c r="T401" s="190"/>
    </row>
    <row r="402" spans="1:20" ht="13.75" thickBot="1" x14ac:dyDescent="0.85">
      <c r="A402" s="79">
        <f t="shared" si="65"/>
        <v>384</v>
      </c>
      <c r="B402" s="174">
        <f t="shared" si="66"/>
        <v>0</v>
      </c>
      <c r="C402" s="175" t="str">
        <f t="shared" si="67"/>
        <v/>
      </c>
      <c r="D402" s="176" t="str">
        <f t="shared" si="68"/>
        <v/>
      </c>
      <c r="E402" s="167"/>
      <c r="F402" s="177" t="str">
        <f t="shared" si="62"/>
        <v/>
      </c>
      <c r="G402" s="169" t="str">
        <f t="shared" si="63"/>
        <v/>
      </c>
      <c r="H402" s="177" t="str">
        <f t="shared" si="58"/>
        <v/>
      </c>
      <c r="I402" s="177" t="str">
        <f t="shared" si="59"/>
        <v/>
      </c>
      <c r="J402" s="178" t="str">
        <f t="shared" si="60"/>
        <v/>
      </c>
      <c r="K402" s="171" t="str">
        <f t="shared" si="61"/>
        <v/>
      </c>
      <c r="L402" s="179" t="e">
        <f t="shared" si="64"/>
        <v>#VALUE!</v>
      </c>
      <c r="M402" s="180"/>
      <c r="N402" s="216">
        <f t="shared" si="69"/>
        <v>0</v>
      </c>
      <c r="R402" s="188"/>
      <c r="S402" s="191"/>
      <c r="T402" s="190"/>
    </row>
    <row r="403" spans="1:20" ht="13.75" thickBot="1" x14ac:dyDescent="0.85">
      <c r="A403" s="79">
        <f t="shared" si="65"/>
        <v>385</v>
      </c>
      <c r="B403" s="174">
        <f t="shared" si="66"/>
        <v>0</v>
      </c>
      <c r="C403" s="175" t="str">
        <f t="shared" si="67"/>
        <v/>
      </c>
      <c r="D403" s="176" t="str">
        <f t="shared" si="68"/>
        <v/>
      </c>
      <c r="E403" s="167"/>
      <c r="F403" s="177" t="str">
        <f t="shared" si="62"/>
        <v/>
      </c>
      <c r="G403" s="169" t="str">
        <f t="shared" si="63"/>
        <v/>
      </c>
      <c r="H403" s="177" t="str">
        <f t="shared" ref="H403:H466" si="70">IF(M403&gt;0,($K$13*F403),"")</f>
        <v/>
      </c>
      <c r="I403" s="177" t="str">
        <f t="shared" ref="I403:I466" si="71">IF(M403&gt;0,($K$15*F403),"")</f>
        <v/>
      </c>
      <c r="J403" s="178" t="str">
        <f t="shared" ref="J403:J466" si="72">IF(M403&gt;0,((F403*$K$9)*$O$12),"")</f>
        <v/>
      </c>
      <c r="K403" s="171" t="str">
        <f t="shared" ref="K403:K466" si="73">IF(G403&gt;$I$12,((G403-$I$12)*$K$17),"")</f>
        <v/>
      </c>
      <c r="L403" s="179" t="e">
        <f t="shared" si="64"/>
        <v>#VALUE!</v>
      </c>
      <c r="M403" s="180"/>
      <c r="N403" s="216">
        <f t="shared" si="69"/>
        <v>0</v>
      </c>
      <c r="R403" s="188"/>
      <c r="S403" s="191"/>
      <c r="T403" s="190"/>
    </row>
    <row r="404" spans="1:20" ht="13.75" thickBot="1" x14ac:dyDescent="0.85">
      <c r="A404" s="79">
        <f t="shared" si="65"/>
        <v>386</v>
      </c>
      <c r="B404" s="174">
        <f t="shared" si="66"/>
        <v>0</v>
      </c>
      <c r="C404" s="175" t="str">
        <f t="shared" si="67"/>
        <v/>
      </c>
      <c r="D404" s="176" t="str">
        <f t="shared" si="68"/>
        <v/>
      </c>
      <c r="E404" s="167"/>
      <c r="F404" s="177" t="str">
        <f t="shared" ref="F404:F467" si="74">IF(M404&gt;0,(F403+D404),"")</f>
        <v/>
      </c>
      <c r="G404" s="169" t="str">
        <f t="shared" ref="G404:G467" si="75">IF(M404&gt;0,(F404+$E$17+$I$13),"")</f>
        <v/>
      </c>
      <c r="H404" s="177" t="str">
        <f t="shared" si="70"/>
        <v/>
      </c>
      <c r="I404" s="177" t="str">
        <f t="shared" si="71"/>
        <v/>
      </c>
      <c r="J404" s="178" t="str">
        <f t="shared" si="72"/>
        <v/>
      </c>
      <c r="K404" s="171" t="str">
        <f t="shared" si="73"/>
        <v/>
      </c>
      <c r="L404" s="179" t="e">
        <f t="shared" ref="L404:L467" si="76">0.052*K$12*G404</f>
        <v>#VALUE!</v>
      </c>
      <c r="M404" s="180"/>
      <c r="N404" s="216">
        <f t="shared" si="69"/>
        <v>0</v>
      </c>
      <c r="R404" s="188"/>
      <c r="S404" s="191"/>
      <c r="T404" s="190"/>
    </row>
    <row r="405" spans="1:20" ht="13.75" thickBot="1" x14ac:dyDescent="0.85">
      <c r="A405" s="79">
        <f t="shared" ref="A405:A468" si="77">A404+1</f>
        <v>387</v>
      </c>
      <c r="B405" s="174">
        <f t="shared" ref="B405:B468" si="78">IF(M405&lt;=1,(0),IF(M405&lt;3600,(1),IF(M405&gt;=3601,(2),"")))+B404</f>
        <v>0</v>
      </c>
      <c r="C405" s="175" t="str">
        <f t="shared" ref="C405:C468" si="79">IF(M405&gt;0,($I$14-B405),"")</f>
        <v/>
      </c>
      <c r="D405" s="176" t="str">
        <f t="shared" ref="D405:D468" si="80">IF(M405&gt;0,(M405/100),"")</f>
        <v/>
      </c>
      <c r="E405" s="167"/>
      <c r="F405" s="177" t="str">
        <f t="shared" si="74"/>
        <v/>
      </c>
      <c r="G405" s="169" t="str">
        <f t="shared" si="75"/>
        <v/>
      </c>
      <c r="H405" s="177" t="str">
        <f t="shared" si="70"/>
        <v/>
      </c>
      <c r="I405" s="177" t="str">
        <f t="shared" si="71"/>
        <v/>
      </c>
      <c r="J405" s="178" t="str">
        <f t="shared" si="72"/>
        <v/>
      </c>
      <c r="K405" s="171" t="str">
        <f t="shared" si="73"/>
        <v/>
      </c>
      <c r="L405" s="179" t="e">
        <f t="shared" si="76"/>
        <v>#VALUE!</v>
      </c>
      <c r="M405" s="180"/>
      <c r="N405" s="216">
        <f t="shared" si="69"/>
        <v>0</v>
      </c>
      <c r="R405" s="188"/>
      <c r="S405" s="191"/>
      <c r="T405" s="190"/>
    </row>
    <row r="406" spans="1:20" ht="13.75" thickBot="1" x14ac:dyDescent="0.85">
      <c r="A406" s="79">
        <f t="shared" si="77"/>
        <v>388</v>
      </c>
      <c r="B406" s="174">
        <f t="shared" si="78"/>
        <v>0</v>
      </c>
      <c r="C406" s="175" t="str">
        <f t="shared" si="79"/>
        <v/>
      </c>
      <c r="D406" s="176" t="str">
        <f t="shared" si="80"/>
        <v/>
      </c>
      <c r="E406" s="167"/>
      <c r="F406" s="177" t="str">
        <f t="shared" si="74"/>
        <v/>
      </c>
      <c r="G406" s="169" t="str">
        <f t="shared" si="75"/>
        <v/>
      </c>
      <c r="H406" s="177" t="str">
        <f t="shared" si="70"/>
        <v/>
      </c>
      <c r="I406" s="177" t="str">
        <f t="shared" si="71"/>
        <v/>
      </c>
      <c r="J406" s="178" t="str">
        <f t="shared" si="72"/>
        <v/>
      </c>
      <c r="K406" s="171" t="str">
        <f t="shared" si="73"/>
        <v/>
      </c>
      <c r="L406" s="179" t="e">
        <f t="shared" si="76"/>
        <v>#VALUE!</v>
      </c>
      <c r="M406" s="180"/>
      <c r="N406" s="216">
        <f t="shared" si="69"/>
        <v>0</v>
      </c>
      <c r="R406" s="188"/>
      <c r="S406" s="191"/>
      <c r="T406" s="190"/>
    </row>
    <row r="407" spans="1:20" ht="13.75" thickBot="1" x14ac:dyDescent="0.85">
      <c r="A407" s="79">
        <f t="shared" si="77"/>
        <v>389</v>
      </c>
      <c r="B407" s="174">
        <f t="shared" si="78"/>
        <v>0</v>
      </c>
      <c r="C407" s="175" t="str">
        <f t="shared" si="79"/>
        <v/>
      </c>
      <c r="D407" s="176" t="str">
        <f t="shared" si="80"/>
        <v/>
      </c>
      <c r="E407" s="167"/>
      <c r="F407" s="177" t="str">
        <f t="shared" si="74"/>
        <v/>
      </c>
      <c r="G407" s="169" t="str">
        <f t="shared" si="75"/>
        <v/>
      </c>
      <c r="H407" s="177" t="str">
        <f t="shared" si="70"/>
        <v/>
      </c>
      <c r="I407" s="177" t="str">
        <f t="shared" si="71"/>
        <v/>
      </c>
      <c r="J407" s="178" t="str">
        <f t="shared" si="72"/>
        <v/>
      </c>
      <c r="K407" s="171" t="str">
        <f t="shared" si="73"/>
        <v/>
      </c>
      <c r="L407" s="179" t="e">
        <f t="shared" si="76"/>
        <v>#VALUE!</v>
      </c>
      <c r="M407" s="180"/>
      <c r="N407" s="216">
        <f t="shared" si="69"/>
        <v>0</v>
      </c>
      <c r="R407" s="188"/>
      <c r="S407" s="191"/>
      <c r="T407" s="190"/>
    </row>
    <row r="408" spans="1:20" ht="13.75" thickBot="1" x14ac:dyDescent="0.85">
      <c r="A408" s="79">
        <f t="shared" si="77"/>
        <v>390</v>
      </c>
      <c r="B408" s="174">
        <f t="shared" si="78"/>
        <v>0</v>
      </c>
      <c r="C408" s="175" t="str">
        <f t="shared" si="79"/>
        <v/>
      </c>
      <c r="D408" s="176" t="str">
        <f t="shared" si="80"/>
        <v/>
      </c>
      <c r="E408" s="181">
        <f>SUM(D399:D408)</f>
        <v>0</v>
      </c>
      <c r="F408" s="177" t="str">
        <f t="shared" si="74"/>
        <v/>
      </c>
      <c r="G408" s="169" t="str">
        <f t="shared" si="75"/>
        <v/>
      </c>
      <c r="H408" s="177" t="str">
        <f t="shared" si="70"/>
        <v/>
      </c>
      <c r="I408" s="177" t="str">
        <f t="shared" si="71"/>
        <v/>
      </c>
      <c r="J408" s="178" t="str">
        <f t="shared" si="72"/>
        <v/>
      </c>
      <c r="K408" s="171" t="str">
        <f t="shared" si="73"/>
        <v/>
      </c>
      <c r="L408" s="179" t="e">
        <f t="shared" si="76"/>
        <v>#VALUE!</v>
      </c>
      <c r="M408" s="180"/>
      <c r="N408" s="216">
        <f t="shared" si="69"/>
        <v>0</v>
      </c>
      <c r="R408" s="188"/>
      <c r="S408" s="191"/>
      <c r="T408" s="190"/>
    </row>
    <row r="409" spans="1:20" ht="13.75" thickBot="1" x14ac:dyDescent="0.85">
      <c r="A409" s="79">
        <f t="shared" si="77"/>
        <v>391</v>
      </c>
      <c r="B409" s="174">
        <f t="shared" si="78"/>
        <v>0</v>
      </c>
      <c r="C409" s="175" t="str">
        <f t="shared" si="79"/>
        <v/>
      </c>
      <c r="D409" s="176" t="str">
        <f t="shared" si="80"/>
        <v/>
      </c>
      <c r="E409" s="167"/>
      <c r="F409" s="177" t="str">
        <f t="shared" si="74"/>
        <v/>
      </c>
      <c r="G409" s="169" t="str">
        <f t="shared" si="75"/>
        <v/>
      </c>
      <c r="H409" s="177" t="str">
        <f t="shared" si="70"/>
        <v/>
      </c>
      <c r="I409" s="177" t="str">
        <f t="shared" si="71"/>
        <v/>
      </c>
      <c r="J409" s="178" t="str">
        <f t="shared" si="72"/>
        <v/>
      </c>
      <c r="K409" s="171" t="str">
        <f t="shared" si="73"/>
        <v/>
      </c>
      <c r="L409" s="179" t="e">
        <f t="shared" si="76"/>
        <v>#VALUE!</v>
      </c>
      <c r="M409" s="180"/>
      <c r="N409" s="216">
        <f t="shared" si="69"/>
        <v>0</v>
      </c>
      <c r="R409" s="188"/>
      <c r="S409" s="191"/>
      <c r="T409" s="190"/>
    </row>
    <row r="410" spans="1:20" ht="13.75" thickBot="1" x14ac:dyDescent="0.85">
      <c r="A410" s="79">
        <f t="shared" si="77"/>
        <v>392</v>
      </c>
      <c r="B410" s="174">
        <f t="shared" si="78"/>
        <v>0</v>
      </c>
      <c r="C410" s="175" t="str">
        <f t="shared" si="79"/>
        <v/>
      </c>
      <c r="D410" s="176" t="str">
        <f t="shared" si="80"/>
        <v/>
      </c>
      <c r="E410" s="167"/>
      <c r="F410" s="177" t="str">
        <f t="shared" si="74"/>
        <v/>
      </c>
      <c r="G410" s="169" t="str">
        <f t="shared" si="75"/>
        <v/>
      </c>
      <c r="H410" s="177" t="str">
        <f t="shared" si="70"/>
        <v/>
      </c>
      <c r="I410" s="177" t="str">
        <f t="shared" si="71"/>
        <v/>
      </c>
      <c r="J410" s="178" t="str">
        <f t="shared" si="72"/>
        <v/>
      </c>
      <c r="K410" s="171" t="str">
        <f t="shared" si="73"/>
        <v/>
      </c>
      <c r="L410" s="179" t="e">
        <f t="shared" si="76"/>
        <v>#VALUE!</v>
      </c>
      <c r="M410" s="180"/>
      <c r="N410" s="216">
        <f t="shared" si="69"/>
        <v>0</v>
      </c>
      <c r="R410" s="188"/>
      <c r="S410" s="191"/>
      <c r="T410" s="190"/>
    </row>
    <row r="411" spans="1:20" ht="13.75" thickBot="1" x14ac:dyDescent="0.85">
      <c r="A411" s="79">
        <f t="shared" si="77"/>
        <v>393</v>
      </c>
      <c r="B411" s="174">
        <f t="shared" si="78"/>
        <v>0</v>
      </c>
      <c r="C411" s="175" t="str">
        <f t="shared" si="79"/>
        <v/>
      </c>
      <c r="D411" s="176" t="str">
        <f t="shared" si="80"/>
        <v/>
      </c>
      <c r="E411" s="167"/>
      <c r="F411" s="177" t="str">
        <f t="shared" si="74"/>
        <v/>
      </c>
      <c r="G411" s="169" t="str">
        <f t="shared" si="75"/>
        <v/>
      </c>
      <c r="H411" s="177" t="str">
        <f t="shared" si="70"/>
        <v/>
      </c>
      <c r="I411" s="177" t="str">
        <f t="shared" si="71"/>
        <v/>
      </c>
      <c r="J411" s="178" t="str">
        <f t="shared" si="72"/>
        <v/>
      </c>
      <c r="K411" s="171" t="str">
        <f t="shared" si="73"/>
        <v/>
      </c>
      <c r="L411" s="179" t="e">
        <f t="shared" si="76"/>
        <v>#VALUE!</v>
      </c>
      <c r="M411" s="180"/>
      <c r="N411" s="216">
        <f t="shared" ref="N411:N474" si="81">IF(M411&lt;=1000,(0),IF(M411&lt;3600,(1),IF(M411&gt;=3601,(2),"")))</f>
        <v>0</v>
      </c>
      <c r="R411" s="188"/>
      <c r="S411" s="191"/>
      <c r="T411" s="190"/>
    </row>
    <row r="412" spans="1:20" ht="13.75" thickBot="1" x14ac:dyDescent="0.85">
      <c r="A412" s="79">
        <f t="shared" si="77"/>
        <v>394</v>
      </c>
      <c r="B412" s="174">
        <f t="shared" si="78"/>
        <v>0</v>
      </c>
      <c r="C412" s="175" t="str">
        <f t="shared" si="79"/>
        <v/>
      </c>
      <c r="D412" s="176" t="str">
        <f t="shared" si="80"/>
        <v/>
      </c>
      <c r="E412" s="167"/>
      <c r="F412" s="177" t="str">
        <f t="shared" si="74"/>
        <v/>
      </c>
      <c r="G412" s="169" t="str">
        <f t="shared" si="75"/>
        <v/>
      </c>
      <c r="H412" s="177" t="str">
        <f t="shared" si="70"/>
        <v/>
      </c>
      <c r="I412" s="177" t="str">
        <f t="shared" si="71"/>
        <v/>
      </c>
      <c r="J412" s="178" t="str">
        <f t="shared" si="72"/>
        <v/>
      </c>
      <c r="K412" s="171" t="str">
        <f t="shared" si="73"/>
        <v/>
      </c>
      <c r="L412" s="179" t="e">
        <f t="shared" si="76"/>
        <v>#VALUE!</v>
      </c>
      <c r="M412" s="180"/>
      <c r="N412" s="216">
        <f t="shared" si="81"/>
        <v>0</v>
      </c>
      <c r="R412" s="188"/>
      <c r="S412" s="191"/>
      <c r="T412" s="190"/>
    </row>
    <row r="413" spans="1:20" ht="13.75" thickBot="1" x14ac:dyDescent="0.85">
      <c r="A413" s="79">
        <f t="shared" si="77"/>
        <v>395</v>
      </c>
      <c r="B413" s="174">
        <f t="shared" si="78"/>
        <v>0</v>
      </c>
      <c r="C413" s="175" t="str">
        <f t="shared" si="79"/>
        <v/>
      </c>
      <c r="D413" s="176" t="str">
        <f t="shared" si="80"/>
        <v/>
      </c>
      <c r="E413" s="167"/>
      <c r="F413" s="177" t="str">
        <f t="shared" si="74"/>
        <v/>
      </c>
      <c r="G413" s="169" t="str">
        <f t="shared" si="75"/>
        <v/>
      </c>
      <c r="H413" s="177" t="str">
        <f t="shared" si="70"/>
        <v/>
      </c>
      <c r="I413" s="177" t="str">
        <f t="shared" si="71"/>
        <v/>
      </c>
      <c r="J413" s="178" t="str">
        <f t="shared" si="72"/>
        <v/>
      </c>
      <c r="K413" s="171" t="str">
        <f t="shared" si="73"/>
        <v/>
      </c>
      <c r="L413" s="179" t="e">
        <f t="shared" si="76"/>
        <v>#VALUE!</v>
      </c>
      <c r="M413" s="180"/>
      <c r="N413" s="216">
        <f t="shared" si="81"/>
        <v>0</v>
      </c>
      <c r="R413" s="188"/>
      <c r="S413" s="191"/>
      <c r="T413" s="190"/>
    </row>
    <row r="414" spans="1:20" ht="13.75" thickBot="1" x14ac:dyDescent="0.85">
      <c r="A414" s="79">
        <f t="shared" si="77"/>
        <v>396</v>
      </c>
      <c r="B414" s="174">
        <f t="shared" si="78"/>
        <v>0</v>
      </c>
      <c r="C414" s="175" t="str">
        <f t="shared" si="79"/>
        <v/>
      </c>
      <c r="D414" s="176" t="str">
        <f t="shared" si="80"/>
        <v/>
      </c>
      <c r="E414" s="167"/>
      <c r="F414" s="177" t="str">
        <f t="shared" si="74"/>
        <v/>
      </c>
      <c r="G414" s="169" t="str">
        <f t="shared" si="75"/>
        <v/>
      </c>
      <c r="H414" s="177" t="str">
        <f t="shared" si="70"/>
        <v/>
      </c>
      <c r="I414" s="177" t="str">
        <f t="shared" si="71"/>
        <v/>
      </c>
      <c r="J414" s="178" t="str">
        <f t="shared" si="72"/>
        <v/>
      </c>
      <c r="K414" s="171" t="str">
        <f t="shared" si="73"/>
        <v/>
      </c>
      <c r="L414" s="179" t="e">
        <f t="shared" si="76"/>
        <v>#VALUE!</v>
      </c>
      <c r="M414" s="180"/>
      <c r="N414" s="216">
        <f t="shared" si="81"/>
        <v>0</v>
      </c>
      <c r="R414" s="188"/>
      <c r="S414" s="191"/>
      <c r="T414" s="190"/>
    </row>
    <row r="415" spans="1:20" ht="13.75" thickBot="1" x14ac:dyDescent="0.85">
      <c r="A415" s="79">
        <f t="shared" si="77"/>
        <v>397</v>
      </c>
      <c r="B415" s="174">
        <f t="shared" si="78"/>
        <v>0</v>
      </c>
      <c r="C415" s="175" t="str">
        <f t="shared" si="79"/>
        <v/>
      </c>
      <c r="D415" s="176" t="str">
        <f t="shared" si="80"/>
        <v/>
      </c>
      <c r="E415" s="167"/>
      <c r="F415" s="177" t="str">
        <f t="shared" si="74"/>
        <v/>
      </c>
      <c r="G415" s="169" t="str">
        <f t="shared" si="75"/>
        <v/>
      </c>
      <c r="H415" s="177" t="str">
        <f t="shared" si="70"/>
        <v/>
      </c>
      <c r="I415" s="177" t="str">
        <f t="shared" si="71"/>
        <v/>
      </c>
      <c r="J415" s="178" t="str">
        <f t="shared" si="72"/>
        <v/>
      </c>
      <c r="K415" s="171" t="str">
        <f t="shared" si="73"/>
        <v/>
      </c>
      <c r="L415" s="179" t="e">
        <f t="shared" si="76"/>
        <v>#VALUE!</v>
      </c>
      <c r="M415" s="180"/>
      <c r="N415" s="216">
        <f t="shared" si="81"/>
        <v>0</v>
      </c>
      <c r="R415" s="188"/>
      <c r="S415" s="191"/>
      <c r="T415" s="190"/>
    </row>
    <row r="416" spans="1:20" ht="13.75" thickBot="1" x14ac:dyDescent="0.85">
      <c r="A416" s="79">
        <f t="shared" si="77"/>
        <v>398</v>
      </c>
      <c r="B416" s="174">
        <f t="shared" si="78"/>
        <v>0</v>
      </c>
      <c r="C416" s="175" t="str">
        <f t="shared" si="79"/>
        <v/>
      </c>
      <c r="D416" s="176" t="str">
        <f t="shared" si="80"/>
        <v/>
      </c>
      <c r="E416" s="167"/>
      <c r="F416" s="177" t="str">
        <f t="shared" si="74"/>
        <v/>
      </c>
      <c r="G416" s="169" t="str">
        <f t="shared" si="75"/>
        <v/>
      </c>
      <c r="H416" s="177" t="str">
        <f t="shared" si="70"/>
        <v/>
      </c>
      <c r="I416" s="177" t="str">
        <f t="shared" si="71"/>
        <v/>
      </c>
      <c r="J416" s="178" t="str">
        <f t="shared" si="72"/>
        <v/>
      </c>
      <c r="K416" s="171" t="str">
        <f t="shared" si="73"/>
        <v/>
      </c>
      <c r="L416" s="179" t="e">
        <f t="shared" si="76"/>
        <v>#VALUE!</v>
      </c>
      <c r="M416" s="180"/>
      <c r="N416" s="216">
        <f t="shared" si="81"/>
        <v>0</v>
      </c>
      <c r="R416" s="188"/>
      <c r="S416" s="191"/>
      <c r="T416" s="190"/>
    </row>
    <row r="417" spans="1:20" ht="13.75" thickBot="1" x14ac:dyDescent="0.85">
      <c r="A417" s="79">
        <f t="shared" si="77"/>
        <v>399</v>
      </c>
      <c r="B417" s="174">
        <f t="shared" si="78"/>
        <v>0</v>
      </c>
      <c r="C417" s="175" t="str">
        <f t="shared" si="79"/>
        <v/>
      </c>
      <c r="D417" s="176" t="str">
        <f t="shared" si="80"/>
        <v/>
      </c>
      <c r="E417" s="167"/>
      <c r="F417" s="177" t="str">
        <f t="shared" si="74"/>
        <v/>
      </c>
      <c r="G417" s="169" t="str">
        <f t="shared" si="75"/>
        <v/>
      </c>
      <c r="H417" s="177" t="str">
        <f t="shared" si="70"/>
        <v/>
      </c>
      <c r="I417" s="177" t="str">
        <f t="shared" si="71"/>
        <v/>
      </c>
      <c r="J417" s="178" t="str">
        <f t="shared" si="72"/>
        <v/>
      </c>
      <c r="K417" s="171" t="str">
        <f t="shared" si="73"/>
        <v/>
      </c>
      <c r="L417" s="179" t="e">
        <f t="shared" si="76"/>
        <v>#VALUE!</v>
      </c>
      <c r="M417" s="180"/>
      <c r="N417" s="216">
        <f t="shared" si="81"/>
        <v>0</v>
      </c>
      <c r="R417" s="188"/>
      <c r="S417" s="191"/>
      <c r="T417" s="190"/>
    </row>
    <row r="418" spans="1:20" ht="13.75" thickBot="1" x14ac:dyDescent="0.85">
      <c r="A418" s="79">
        <f t="shared" si="77"/>
        <v>400</v>
      </c>
      <c r="B418" s="174">
        <f t="shared" si="78"/>
        <v>0</v>
      </c>
      <c r="C418" s="175" t="str">
        <f t="shared" si="79"/>
        <v/>
      </c>
      <c r="D418" s="176" t="str">
        <f t="shared" si="80"/>
        <v/>
      </c>
      <c r="E418" s="181">
        <f>SUM(D409:D418)</f>
        <v>0</v>
      </c>
      <c r="F418" s="177" t="str">
        <f t="shared" si="74"/>
        <v/>
      </c>
      <c r="G418" s="169" t="str">
        <f t="shared" si="75"/>
        <v/>
      </c>
      <c r="H418" s="177" t="str">
        <f t="shared" si="70"/>
        <v/>
      </c>
      <c r="I418" s="177" t="str">
        <f t="shared" si="71"/>
        <v/>
      </c>
      <c r="J418" s="178" t="str">
        <f t="shared" si="72"/>
        <v/>
      </c>
      <c r="K418" s="171" t="str">
        <f t="shared" si="73"/>
        <v/>
      </c>
      <c r="L418" s="179" t="e">
        <f t="shared" si="76"/>
        <v>#VALUE!</v>
      </c>
      <c r="M418" s="180"/>
      <c r="N418" s="216">
        <f t="shared" si="81"/>
        <v>0</v>
      </c>
      <c r="R418" s="188"/>
      <c r="S418" s="191"/>
      <c r="T418" s="190"/>
    </row>
    <row r="419" spans="1:20" ht="13.75" thickBot="1" x14ac:dyDescent="0.85">
      <c r="A419" s="79">
        <f t="shared" si="77"/>
        <v>401</v>
      </c>
      <c r="B419" s="174">
        <f t="shared" si="78"/>
        <v>0</v>
      </c>
      <c r="C419" s="175" t="str">
        <f t="shared" si="79"/>
        <v/>
      </c>
      <c r="D419" s="176" t="str">
        <f t="shared" si="80"/>
        <v/>
      </c>
      <c r="E419" s="167"/>
      <c r="F419" s="177" t="str">
        <f t="shared" si="74"/>
        <v/>
      </c>
      <c r="G419" s="169" t="str">
        <f t="shared" si="75"/>
        <v/>
      </c>
      <c r="H419" s="177" t="str">
        <f t="shared" si="70"/>
        <v/>
      </c>
      <c r="I419" s="177" t="str">
        <f t="shared" si="71"/>
        <v/>
      </c>
      <c r="J419" s="178" t="str">
        <f t="shared" si="72"/>
        <v/>
      </c>
      <c r="K419" s="171" t="str">
        <f t="shared" si="73"/>
        <v/>
      </c>
      <c r="L419" s="179" t="e">
        <f t="shared" si="76"/>
        <v>#VALUE!</v>
      </c>
      <c r="M419" s="180"/>
      <c r="N419" s="216">
        <f t="shared" si="81"/>
        <v>0</v>
      </c>
      <c r="R419" s="188"/>
      <c r="S419" s="191"/>
      <c r="T419" s="190"/>
    </row>
    <row r="420" spans="1:20" ht="13.75" thickBot="1" x14ac:dyDescent="0.85">
      <c r="A420" s="79">
        <f t="shared" si="77"/>
        <v>402</v>
      </c>
      <c r="B420" s="174">
        <f t="shared" si="78"/>
        <v>0</v>
      </c>
      <c r="C420" s="175" t="str">
        <f t="shared" si="79"/>
        <v/>
      </c>
      <c r="D420" s="176" t="str">
        <f t="shared" si="80"/>
        <v/>
      </c>
      <c r="E420" s="167"/>
      <c r="F420" s="177" t="str">
        <f t="shared" si="74"/>
        <v/>
      </c>
      <c r="G420" s="169" t="str">
        <f t="shared" si="75"/>
        <v/>
      </c>
      <c r="H420" s="177" t="str">
        <f t="shared" si="70"/>
        <v/>
      </c>
      <c r="I420" s="177" t="str">
        <f t="shared" si="71"/>
        <v/>
      </c>
      <c r="J420" s="178" t="str">
        <f t="shared" si="72"/>
        <v/>
      </c>
      <c r="K420" s="171" t="str">
        <f t="shared" si="73"/>
        <v/>
      </c>
      <c r="L420" s="179" t="e">
        <f t="shared" si="76"/>
        <v>#VALUE!</v>
      </c>
      <c r="M420" s="180"/>
      <c r="N420" s="216">
        <f t="shared" si="81"/>
        <v>0</v>
      </c>
      <c r="R420" s="188"/>
      <c r="S420" s="191"/>
      <c r="T420" s="190"/>
    </row>
    <row r="421" spans="1:20" ht="13.75" thickBot="1" x14ac:dyDescent="0.85">
      <c r="A421" s="79">
        <f t="shared" si="77"/>
        <v>403</v>
      </c>
      <c r="B421" s="174">
        <f t="shared" si="78"/>
        <v>0</v>
      </c>
      <c r="C421" s="175" t="str">
        <f t="shared" si="79"/>
        <v/>
      </c>
      <c r="D421" s="176" t="str">
        <f t="shared" si="80"/>
        <v/>
      </c>
      <c r="E421" s="167"/>
      <c r="F421" s="177" t="str">
        <f t="shared" si="74"/>
        <v/>
      </c>
      <c r="G421" s="169" t="str">
        <f t="shared" si="75"/>
        <v/>
      </c>
      <c r="H421" s="177" t="str">
        <f t="shared" si="70"/>
        <v/>
      </c>
      <c r="I421" s="177" t="str">
        <f t="shared" si="71"/>
        <v/>
      </c>
      <c r="J421" s="178" t="str">
        <f t="shared" si="72"/>
        <v/>
      </c>
      <c r="K421" s="171" t="str">
        <f t="shared" si="73"/>
        <v/>
      </c>
      <c r="L421" s="179" t="e">
        <f t="shared" si="76"/>
        <v>#VALUE!</v>
      </c>
      <c r="M421" s="180"/>
      <c r="N421" s="216">
        <f t="shared" si="81"/>
        <v>0</v>
      </c>
      <c r="R421" s="188"/>
      <c r="S421" s="191"/>
      <c r="T421" s="190"/>
    </row>
    <row r="422" spans="1:20" ht="13.75" thickBot="1" x14ac:dyDescent="0.85">
      <c r="A422" s="79">
        <f t="shared" si="77"/>
        <v>404</v>
      </c>
      <c r="B422" s="174">
        <f t="shared" si="78"/>
        <v>0</v>
      </c>
      <c r="C422" s="175" t="str">
        <f t="shared" si="79"/>
        <v/>
      </c>
      <c r="D422" s="176" t="str">
        <f t="shared" si="80"/>
        <v/>
      </c>
      <c r="E422" s="167"/>
      <c r="F422" s="177" t="str">
        <f t="shared" si="74"/>
        <v/>
      </c>
      <c r="G422" s="169" t="str">
        <f t="shared" si="75"/>
        <v/>
      </c>
      <c r="H422" s="177" t="str">
        <f t="shared" si="70"/>
        <v/>
      </c>
      <c r="I422" s="177" t="str">
        <f t="shared" si="71"/>
        <v/>
      </c>
      <c r="J422" s="178" t="str">
        <f t="shared" si="72"/>
        <v/>
      </c>
      <c r="K422" s="171" t="str">
        <f t="shared" si="73"/>
        <v/>
      </c>
      <c r="L422" s="179" t="e">
        <f t="shared" si="76"/>
        <v>#VALUE!</v>
      </c>
      <c r="M422" s="180"/>
      <c r="N422" s="216">
        <f t="shared" si="81"/>
        <v>0</v>
      </c>
      <c r="R422" s="188"/>
      <c r="S422" s="191"/>
      <c r="T422" s="190"/>
    </row>
    <row r="423" spans="1:20" ht="13.75" thickBot="1" x14ac:dyDescent="0.85">
      <c r="A423" s="79">
        <f t="shared" si="77"/>
        <v>405</v>
      </c>
      <c r="B423" s="174">
        <f t="shared" si="78"/>
        <v>0</v>
      </c>
      <c r="C423" s="175" t="str">
        <f t="shared" si="79"/>
        <v/>
      </c>
      <c r="D423" s="176" t="str">
        <f t="shared" si="80"/>
        <v/>
      </c>
      <c r="E423" s="167"/>
      <c r="F423" s="177" t="str">
        <f t="shared" si="74"/>
        <v/>
      </c>
      <c r="G423" s="169" t="str">
        <f t="shared" si="75"/>
        <v/>
      </c>
      <c r="H423" s="177" t="str">
        <f t="shared" si="70"/>
        <v/>
      </c>
      <c r="I423" s="177" t="str">
        <f t="shared" si="71"/>
        <v/>
      </c>
      <c r="J423" s="178" t="str">
        <f t="shared" si="72"/>
        <v/>
      </c>
      <c r="K423" s="171" t="str">
        <f t="shared" si="73"/>
        <v/>
      </c>
      <c r="L423" s="179" t="e">
        <f t="shared" si="76"/>
        <v>#VALUE!</v>
      </c>
      <c r="M423" s="180"/>
      <c r="N423" s="216">
        <f t="shared" si="81"/>
        <v>0</v>
      </c>
      <c r="R423" s="188"/>
      <c r="S423" s="191"/>
      <c r="T423" s="190"/>
    </row>
    <row r="424" spans="1:20" ht="13.75" thickBot="1" x14ac:dyDescent="0.85">
      <c r="A424" s="79">
        <f t="shared" si="77"/>
        <v>406</v>
      </c>
      <c r="B424" s="174">
        <f t="shared" si="78"/>
        <v>0</v>
      </c>
      <c r="C424" s="175" t="str">
        <f t="shared" si="79"/>
        <v/>
      </c>
      <c r="D424" s="176" t="str">
        <f t="shared" si="80"/>
        <v/>
      </c>
      <c r="E424" s="167"/>
      <c r="F424" s="177" t="str">
        <f t="shared" si="74"/>
        <v/>
      </c>
      <c r="G424" s="169" t="str">
        <f t="shared" si="75"/>
        <v/>
      </c>
      <c r="H424" s="177" t="str">
        <f t="shared" si="70"/>
        <v/>
      </c>
      <c r="I424" s="177" t="str">
        <f t="shared" si="71"/>
        <v/>
      </c>
      <c r="J424" s="178" t="str">
        <f t="shared" si="72"/>
        <v/>
      </c>
      <c r="K424" s="171" t="str">
        <f t="shared" si="73"/>
        <v/>
      </c>
      <c r="L424" s="179" t="e">
        <f t="shared" si="76"/>
        <v>#VALUE!</v>
      </c>
      <c r="M424" s="180"/>
      <c r="N424" s="216">
        <f t="shared" si="81"/>
        <v>0</v>
      </c>
      <c r="R424" s="188"/>
      <c r="S424" s="191"/>
      <c r="T424" s="190"/>
    </row>
    <row r="425" spans="1:20" ht="13.75" thickBot="1" x14ac:dyDescent="0.85">
      <c r="A425" s="79">
        <f t="shared" si="77"/>
        <v>407</v>
      </c>
      <c r="B425" s="174">
        <f t="shared" si="78"/>
        <v>0</v>
      </c>
      <c r="C425" s="175" t="str">
        <f t="shared" si="79"/>
        <v/>
      </c>
      <c r="D425" s="176" t="str">
        <f t="shared" si="80"/>
        <v/>
      </c>
      <c r="E425" s="167"/>
      <c r="F425" s="177" t="str">
        <f t="shared" si="74"/>
        <v/>
      </c>
      <c r="G425" s="169" t="str">
        <f t="shared" si="75"/>
        <v/>
      </c>
      <c r="H425" s="177" t="str">
        <f t="shared" si="70"/>
        <v/>
      </c>
      <c r="I425" s="177" t="str">
        <f t="shared" si="71"/>
        <v/>
      </c>
      <c r="J425" s="178" t="str">
        <f t="shared" si="72"/>
        <v/>
      </c>
      <c r="K425" s="171" t="str">
        <f t="shared" si="73"/>
        <v/>
      </c>
      <c r="L425" s="179" t="e">
        <f t="shared" si="76"/>
        <v>#VALUE!</v>
      </c>
      <c r="M425" s="180"/>
      <c r="N425" s="216">
        <f t="shared" si="81"/>
        <v>0</v>
      </c>
      <c r="R425" s="188"/>
      <c r="S425" s="191"/>
      <c r="T425" s="190"/>
    </row>
    <row r="426" spans="1:20" ht="13.75" thickBot="1" x14ac:dyDescent="0.85">
      <c r="A426" s="79">
        <f t="shared" si="77"/>
        <v>408</v>
      </c>
      <c r="B426" s="174">
        <f t="shared" si="78"/>
        <v>0</v>
      </c>
      <c r="C426" s="175" t="str">
        <f t="shared" si="79"/>
        <v/>
      </c>
      <c r="D426" s="176" t="str">
        <f t="shared" si="80"/>
        <v/>
      </c>
      <c r="E426" s="167"/>
      <c r="F426" s="177" t="str">
        <f t="shared" si="74"/>
        <v/>
      </c>
      <c r="G426" s="169" t="str">
        <f t="shared" si="75"/>
        <v/>
      </c>
      <c r="H426" s="177" t="str">
        <f t="shared" si="70"/>
        <v/>
      </c>
      <c r="I426" s="177" t="str">
        <f t="shared" si="71"/>
        <v/>
      </c>
      <c r="J426" s="178" t="str">
        <f t="shared" si="72"/>
        <v/>
      </c>
      <c r="K426" s="171" t="str">
        <f t="shared" si="73"/>
        <v/>
      </c>
      <c r="L426" s="179" t="e">
        <f t="shared" si="76"/>
        <v>#VALUE!</v>
      </c>
      <c r="M426" s="180"/>
      <c r="N426" s="216">
        <f t="shared" si="81"/>
        <v>0</v>
      </c>
      <c r="R426" s="188"/>
      <c r="S426" s="191"/>
      <c r="T426" s="190"/>
    </row>
    <row r="427" spans="1:20" ht="13.75" thickBot="1" x14ac:dyDescent="0.85">
      <c r="A427" s="79">
        <f t="shared" si="77"/>
        <v>409</v>
      </c>
      <c r="B427" s="174">
        <f t="shared" si="78"/>
        <v>0</v>
      </c>
      <c r="C427" s="175" t="str">
        <f t="shared" si="79"/>
        <v/>
      </c>
      <c r="D427" s="176" t="str">
        <f t="shared" si="80"/>
        <v/>
      </c>
      <c r="E427" s="167"/>
      <c r="F427" s="177" t="str">
        <f t="shared" si="74"/>
        <v/>
      </c>
      <c r="G427" s="169" t="str">
        <f t="shared" si="75"/>
        <v/>
      </c>
      <c r="H427" s="177" t="str">
        <f t="shared" si="70"/>
        <v/>
      </c>
      <c r="I427" s="177" t="str">
        <f t="shared" si="71"/>
        <v/>
      </c>
      <c r="J427" s="178" t="str">
        <f t="shared" si="72"/>
        <v/>
      </c>
      <c r="K427" s="171" t="str">
        <f t="shared" si="73"/>
        <v/>
      </c>
      <c r="L427" s="179" t="e">
        <f t="shared" si="76"/>
        <v>#VALUE!</v>
      </c>
      <c r="M427" s="180"/>
      <c r="N427" s="216">
        <f t="shared" si="81"/>
        <v>0</v>
      </c>
      <c r="R427" s="188"/>
      <c r="S427" s="191"/>
      <c r="T427" s="190"/>
    </row>
    <row r="428" spans="1:20" ht="13.75" thickBot="1" x14ac:dyDescent="0.85">
      <c r="A428" s="79">
        <f t="shared" si="77"/>
        <v>410</v>
      </c>
      <c r="B428" s="174">
        <f t="shared" si="78"/>
        <v>0</v>
      </c>
      <c r="C428" s="175" t="str">
        <f t="shared" si="79"/>
        <v/>
      </c>
      <c r="D428" s="176" t="str">
        <f t="shared" si="80"/>
        <v/>
      </c>
      <c r="E428" s="181">
        <f>SUM(D419:D428)</f>
        <v>0</v>
      </c>
      <c r="F428" s="177" t="str">
        <f t="shared" si="74"/>
        <v/>
      </c>
      <c r="G428" s="169" t="str">
        <f t="shared" si="75"/>
        <v/>
      </c>
      <c r="H428" s="177" t="str">
        <f t="shared" si="70"/>
        <v/>
      </c>
      <c r="I428" s="177" t="str">
        <f t="shared" si="71"/>
        <v/>
      </c>
      <c r="J428" s="178" t="str">
        <f t="shared" si="72"/>
        <v/>
      </c>
      <c r="K428" s="171" t="str">
        <f t="shared" si="73"/>
        <v/>
      </c>
      <c r="L428" s="179" t="e">
        <f t="shared" si="76"/>
        <v>#VALUE!</v>
      </c>
      <c r="M428" s="180"/>
      <c r="N428" s="216">
        <f t="shared" si="81"/>
        <v>0</v>
      </c>
      <c r="R428" s="188"/>
      <c r="S428" s="191"/>
      <c r="T428" s="190"/>
    </row>
    <row r="429" spans="1:20" ht="13.75" thickBot="1" x14ac:dyDescent="0.85">
      <c r="A429" s="79">
        <f t="shared" si="77"/>
        <v>411</v>
      </c>
      <c r="B429" s="174">
        <f t="shared" si="78"/>
        <v>0</v>
      </c>
      <c r="C429" s="175" t="str">
        <f t="shared" si="79"/>
        <v/>
      </c>
      <c r="D429" s="176" t="str">
        <f t="shared" si="80"/>
        <v/>
      </c>
      <c r="E429" s="167"/>
      <c r="F429" s="177" t="str">
        <f t="shared" si="74"/>
        <v/>
      </c>
      <c r="G429" s="169" t="str">
        <f t="shared" si="75"/>
        <v/>
      </c>
      <c r="H429" s="177" t="str">
        <f t="shared" si="70"/>
        <v/>
      </c>
      <c r="I429" s="177" t="str">
        <f t="shared" si="71"/>
        <v/>
      </c>
      <c r="J429" s="178" t="str">
        <f t="shared" si="72"/>
        <v/>
      </c>
      <c r="K429" s="171" t="str">
        <f t="shared" si="73"/>
        <v/>
      </c>
      <c r="L429" s="179" t="e">
        <f t="shared" si="76"/>
        <v>#VALUE!</v>
      </c>
      <c r="M429" s="180"/>
      <c r="N429" s="216">
        <f t="shared" si="81"/>
        <v>0</v>
      </c>
      <c r="R429" s="188"/>
      <c r="S429" s="191"/>
      <c r="T429" s="190"/>
    </row>
    <row r="430" spans="1:20" ht="13.75" thickBot="1" x14ac:dyDescent="0.85">
      <c r="A430" s="79">
        <f t="shared" si="77"/>
        <v>412</v>
      </c>
      <c r="B430" s="174">
        <f t="shared" si="78"/>
        <v>0</v>
      </c>
      <c r="C430" s="175" t="str">
        <f t="shared" si="79"/>
        <v/>
      </c>
      <c r="D430" s="176" t="str">
        <f t="shared" si="80"/>
        <v/>
      </c>
      <c r="E430" s="167"/>
      <c r="F430" s="177" t="str">
        <f t="shared" si="74"/>
        <v/>
      </c>
      <c r="G430" s="169" t="str">
        <f t="shared" si="75"/>
        <v/>
      </c>
      <c r="H430" s="177" t="str">
        <f t="shared" si="70"/>
        <v/>
      </c>
      <c r="I430" s="177" t="str">
        <f t="shared" si="71"/>
        <v/>
      </c>
      <c r="J430" s="178" t="str">
        <f t="shared" si="72"/>
        <v/>
      </c>
      <c r="K430" s="171" t="str">
        <f t="shared" si="73"/>
        <v/>
      </c>
      <c r="L430" s="179" t="e">
        <f t="shared" si="76"/>
        <v>#VALUE!</v>
      </c>
      <c r="M430" s="180"/>
      <c r="N430" s="216">
        <f t="shared" si="81"/>
        <v>0</v>
      </c>
      <c r="R430" s="188"/>
      <c r="S430" s="191"/>
      <c r="T430" s="190"/>
    </row>
    <row r="431" spans="1:20" ht="13.75" thickBot="1" x14ac:dyDescent="0.85">
      <c r="A431" s="79">
        <f t="shared" si="77"/>
        <v>413</v>
      </c>
      <c r="B431" s="174">
        <f t="shared" si="78"/>
        <v>0</v>
      </c>
      <c r="C431" s="175" t="str">
        <f t="shared" si="79"/>
        <v/>
      </c>
      <c r="D431" s="176" t="str">
        <f t="shared" si="80"/>
        <v/>
      </c>
      <c r="E431" s="167"/>
      <c r="F431" s="177" t="str">
        <f t="shared" si="74"/>
        <v/>
      </c>
      <c r="G431" s="169" t="str">
        <f t="shared" si="75"/>
        <v/>
      </c>
      <c r="H431" s="177" t="str">
        <f t="shared" si="70"/>
        <v/>
      </c>
      <c r="I431" s="177" t="str">
        <f t="shared" si="71"/>
        <v/>
      </c>
      <c r="J431" s="178" t="str">
        <f t="shared" si="72"/>
        <v/>
      </c>
      <c r="K431" s="171" t="str">
        <f t="shared" si="73"/>
        <v/>
      </c>
      <c r="L431" s="179" t="e">
        <f t="shared" si="76"/>
        <v>#VALUE!</v>
      </c>
      <c r="M431" s="180"/>
      <c r="N431" s="216">
        <f t="shared" si="81"/>
        <v>0</v>
      </c>
      <c r="R431" s="188"/>
      <c r="S431" s="191"/>
      <c r="T431" s="190"/>
    </row>
    <row r="432" spans="1:20" ht="13.75" thickBot="1" x14ac:dyDescent="0.85">
      <c r="A432" s="79">
        <f t="shared" si="77"/>
        <v>414</v>
      </c>
      <c r="B432" s="174">
        <f t="shared" si="78"/>
        <v>0</v>
      </c>
      <c r="C432" s="175" t="str">
        <f t="shared" si="79"/>
        <v/>
      </c>
      <c r="D432" s="176" t="str">
        <f t="shared" si="80"/>
        <v/>
      </c>
      <c r="E432" s="167"/>
      <c r="F432" s="177" t="str">
        <f t="shared" si="74"/>
        <v/>
      </c>
      <c r="G432" s="169" t="str">
        <f t="shared" si="75"/>
        <v/>
      </c>
      <c r="H432" s="177" t="str">
        <f t="shared" si="70"/>
        <v/>
      </c>
      <c r="I432" s="177" t="str">
        <f t="shared" si="71"/>
        <v/>
      </c>
      <c r="J432" s="178" t="str">
        <f t="shared" si="72"/>
        <v/>
      </c>
      <c r="K432" s="171" t="str">
        <f t="shared" si="73"/>
        <v/>
      </c>
      <c r="L432" s="179" t="e">
        <f t="shared" si="76"/>
        <v>#VALUE!</v>
      </c>
      <c r="M432" s="180"/>
      <c r="N432" s="216">
        <f t="shared" si="81"/>
        <v>0</v>
      </c>
      <c r="R432" s="188"/>
      <c r="S432" s="191"/>
      <c r="T432" s="190"/>
    </row>
    <row r="433" spans="1:20" ht="13.75" thickBot="1" x14ac:dyDescent="0.85">
      <c r="A433" s="79">
        <f t="shared" si="77"/>
        <v>415</v>
      </c>
      <c r="B433" s="174">
        <f t="shared" si="78"/>
        <v>0</v>
      </c>
      <c r="C433" s="175" t="str">
        <f t="shared" si="79"/>
        <v/>
      </c>
      <c r="D433" s="176" t="str">
        <f t="shared" si="80"/>
        <v/>
      </c>
      <c r="E433" s="167"/>
      <c r="F433" s="177" t="str">
        <f t="shared" si="74"/>
        <v/>
      </c>
      <c r="G433" s="169" t="str">
        <f t="shared" si="75"/>
        <v/>
      </c>
      <c r="H433" s="177" t="str">
        <f t="shared" si="70"/>
        <v/>
      </c>
      <c r="I433" s="177" t="str">
        <f t="shared" si="71"/>
        <v/>
      </c>
      <c r="J433" s="178" t="str">
        <f t="shared" si="72"/>
        <v/>
      </c>
      <c r="K433" s="171" t="str">
        <f t="shared" si="73"/>
        <v/>
      </c>
      <c r="L433" s="179" t="e">
        <f t="shared" si="76"/>
        <v>#VALUE!</v>
      </c>
      <c r="M433" s="180"/>
      <c r="N433" s="216">
        <f t="shared" si="81"/>
        <v>0</v>
      </c>
      <c r="R433" s="188"/>
      <c r="S433" s="191"/>
      <c r="T433" s="190"/>
    </row>
    <row r="434" spans="1:20" ht="13.75" thickBot="1" x14ac:dyDescent="0.85">
      <c r="A434" s="79">
        <f t="shared" si="77"/>
        <v>416</v>
      </c>
      <c r="B434" s="174">
        <f t="shared" si="78"/>
        <v>0</v>
      </c>
      <c r="C434" s="175" t="str">
        <f t="shared" si="79"/>
        <v/>
      </c>
      <c r="D434" s="176" t="str">
        <f t="shared" si="80"/>
        <v/>
      </c>
      <c r="E434" s="167"/>
      <c r="F434" s="177" t="str">
        <f t="shared" si="74"/>
        <v/>
      </c>
      <c r="G434" s="169" t="str">
        <f t="shared" si="75"/>
        <v/>
      </c>
      <c r="H434" s="177" t="str">
        <f t="shared" si="70"/>
        <v/>
      </c>
      <c r="I434" s="177" t="str">
        <f t="shared" si="71"/>
        <v/>
      </c>
      <c r="J434" s="178" t="str">
        <f t="shared" si="72"/>
        <v/>
      </c>
      <c r="K434" s="171" t="str">
        <f t="shared" si="73"/>
        <v/>
      </c>
      <c r="L434" s="179" t="e">
        <f t="shared" si="76"/>
        <v>#VALUE!</v>
      </c>
      <c r="M434" s="180"/>
      <c r="N434" s="216">
        <f t="shared" si="81"/>
        <v>0</v>
      </c>
      <c r="R434" s="188"/>
      <c r="S434" s="191"/>
      <c r="T434" s="190"/>
    </row>
    <row r="435" spans="1:20" ht="13.75" thickBot="1" x14ac:dyDescent="0.85">
      <c r="A435" s="79">
        <f t="shared" si="77"/>
        <v>417</v>
      </c>
      <c r="B435" s="174">
        <f t="shared" si="78"/>
        <v>0</v>
      </c>
      <c r="C435" s="175" t="str">
        <f t="shared" si="79"/>
        <v/>
      </c>
      <c r="D435" s="176" t="str">
        <f t="shared" si="80"/>
        <v/>
      </c>
      <c r="E435" s="167"/>
      <c r="F435" s="177" t="str">
        <f t="shared" si="74"/>
        <v/>
      </c>
      <c r="G435" s="169" t="str">
        <f t="shared" si="75"/>
        <v/>
      </c>
      <c r="H435" s="177" t="str">
        <f t="shared" si="70"/>
        <v/>
      </c>
      <c r="I435" s="177" t="str">
        <f t="shared" si="71"/>
        <v/>
      </c>
      <c r="J435" s="178" t="str">
        <f t="shared" si="72"/>
        <v/>
      </c>
      <c r="K435" s="171" t="str">
        <f t="shared" si="73"/>
        <v/>
      </c>
      <c r="L435" s="179" t="e">
        <f t="shared" si="76"/>
        <v>#VALUE!</v>
      </c>
      <c r="M435" s="180"/>
      <c r="N435" s="216">
        <f t="shared" si="81"/>
        <v>0</v>
      </c>
      <c r="R435" s="188"/>
      <c r="S435" s="191"/>
      <c r="T435" s="190"/>
    </row>
    <row r="436" spans="1:20" ht="13.75" thickBot="1" x14ac:dyDescent="0.85">
      <c r="A436" s="79">
        <f t="shared" si="77"/>
        <v>418</v>
      </c>
      <c r="B436" s="174">
        <f t="shared" si="78"/>
        <v>0</v>
      </c>
      <c r="C436" s="175" t="str">
        <f t="shared" si="79"/>
        <v/>
      </c>
      <c r="D436" s="176" t="str">
        <f t="shared" si="80"/>
        <v/>
      </c>
      <c r="E436" s="167"/>
      <c r="F436" s="177" t="str">
        <f t="shared" si="74"/>
        <v/>
      </c>
      <c r="G436" s="169" t="str">
        <f t="shared" si="75"/>
        <v/>
      </c>
      <c r="H436" s="177" t="str">
        <f t="shared" si="70"/>
        <v/>
      </c>
      <c r="I436" s="177" t="str">
        <f t="shared" si="71"/>
        <v/>
      </c>
      <c r="J436" s="178" t="str">
        <f t="shared" si="72"/>
        <v/>
      </c>
      <c r="K436" s="171" t="str">
        <f t="shared" si="73"/>
        <v/>
      </c>
      <c r="L436" s="179" t="e">
        <f t="shared" si="76"/>
        <v>#VALUE!</v>
      </c>
      <c r="M436" s="180"/>
      <c r="N436" s="216">
        <f t="shared" si="81"/>
        <v>0</v>
      </c>
      <c r="R436" s="188"/>
      <c r="S436" s="191"/>
      <c r="T436" s="190"/>
    </row>
    <row r="437" spans="1:20" ht="13.75" thickBot="1" x14ac:dyDescent="0.85">
      <c r="A437" s="79">
        <f t="shared" si="77"/>
        <v>419</v>
      </c>
      <c r="B437" s="174">
        <f t="shared" si="78"/>
        <v>0</v>
      </c>
      <c r="C437" s="175" t="str">
        <f t="shared" si="79"/>
        <v/>
      </c>
      <c r="D437" s="176" t="str">
        <f t="shared" si="80"/>
        <v/>
      </c>
      <c r="E437" s="167"/>
      <c r="F437" s="177" t="str">
        <f t="shared" si="74"/>
        <v/>
      </c>
      <c r="G437" s="169" t="str">
        <f t="shared" si="75"/>
        <v/>
      </c>
      <c r="H437" s="177" t="str">
        <f t="shared" si="70"/>
        <v/>
      </c>
      <c r="I437" s="177" t="str">
        <f t="shared" si="71"/>
        <v/>
      </c>
      <c r="J437" s="178" t="str">
        <f t="shared" si="72"/>
        <v/>
      </c>
      <c r="K437" s="171" t="str">
        <f t="shared" si="73"/>
        <v/>
      </c>
      <c r="L437" s="179" t="e">
        <f t="shared" si="76"/>
        <v>#VALUE!</v>
      </c>
      <c r="M437" s="180"/>
      <c r="N437" s="216">
        <f t="shared" si="81"/>
        <v>0</v>
      </c>
      <c r="R437" s="188"/>
      <c r="S437" s="191"/>
      <c r="T437" s="190"/>
    </row>
    <row r="438" spans="1:20" ht="13.75" thickBot="1" x14ac:dyDescent="0.85">
      <c r="A438" s="79">
        <f t="shared" si="77"/>
        <v>420</v>
      </c>
      <c r="B438" s="174">
        <f t="shared" si="78"/>
        <v>0</v>
      </c>
      <c r="C438" s="175" t="str">
        <f t="shared" si="79"/>
        <v/>
      </c>
      <c r="D438" s="176" t="str">
        <f t="shared" si="80"/>
        <v/>
      </c>
      <c r="E438" s="181">
        <f>SUM(D429:D438)</f>
        <v>0</v>
      </c>
      <c r="F438" s="177" t="str">
        <f t="shared" si="74"/>
        <v/>
      </c>
      <c r="G438" s="169" t="str">
        <f t="shared" si="75"/>
        <v/>
      </c>
      <c r="H438" s="177" t="str">
        <f t="shared" si="70"/>
        <v/>
      </c>
      <c r="I438" s="177" t="str">
        <f t="shared" si="71"/>
        <v/>
      </c>
      <c r="J438" s="178" t="str">
        <f t="shared" si="72"/>
        <v/>
      </c>
      <c r="K438" s="171" t="str">
        <f t="shared" si="73"/>
        <v/>
      </c>
      <c r="L438" s="179" t="e">
        <f t="shared" si="76"/>
        <v>#VALUE!</v>
      </c>
      <c r="M438" s="180"/>
      <c r="N438" s="216">
        <f t="shared" si="81"/>
        <v>0</v>
      </c>
      <c r="R438" s="188"/>
      <c r="S438" s="191"/>
      <c r="T438" s="190"/>
    </row>
    <row r="439" spans="1:20" ht="13.75" thickBot="1" x14ac:dyDescent="0.85">
      <c r="A439" s="79">
        <f t="shared" si="77"/>
        <v>421</v>
      </c>
      <c r="B439" s="174">
        <f t="shared" si="78"/>
        <v>0</v>
      </c>
      <c r="C439" s="175" t="str">
        <f t="shared" si="79"/>
        <v/>
      </c>
      <c r="D439" s="176" t="str">
        <f t="shared" si="80"/>
        <v/>
      </c>
      <c r="E439" s="167"/>
      <c r="F439" s="177" t="str">
        <f t="shared" si="74"/>
        <v/>
      </c>
      <c r="G439" s="169" t="str">
        <f t="shared" si="75"/>
        <v/>
      </c>
      <c r="H439" s="177" t="str">
        <f t="shared" si="70"/>
        <v/>
      </c>
      <c r="I439" s="177" t="str">
        <f t="shared" si="71"/>
        <v/>
      </c>
      <c r="J439" s="178" t="str">
        <f t="shared" si="72"/>
        <v/>
      </c>
      <c r="K439" s="171" t="str">
        <f t="shared" si="73"/>
        <v/>
      </c>
      <c r="L439" s="179" t="e">
        <f t="shared" si="76"/>
        <v>#VALUE!</v>
      </c>
      <c r="M439" s="180"/>
      <c r="N439" s="216">
        <f t="shared" si="81"/>
        <v>0</v>
      </c>
      <c r="R439" s="188"/>
      <c r="S439" s="191"/>
      <c r="T439" s="190"/>
    </row>
    <row r="440" spans="1:20" ht="13.75" thickBot="1" x14ac:dyDescent="0.85">
      <c r="A440" s="79">
        <f t="shared" si="77"/>
        <v>422</v>
      </c>
      <c r="B440" s="174">
        <f t="shared" si="78"/>
        <v>0</v>
      </c>
      <c r="C440" s="175" t="str">
        <f t="shared" si="79"/>
        <v/>
      </c>
      <c r="D440" s="176" t="str">
        <f t="shared" si="80"/>
        <v/>
      </c>
      <c r="E440" s="167"/>
      <c r="F440" s="177" t="str">
        <f t="shared" si="74"/>
        <v/>
      </c>
      <c r="G440" s="169" t="str">
        <f t="shared" si="75"/>
        <v/>
      </c>
      <c r="H440" s="177" t="str">
        <f t="shared" si="70"/>
        <v/>
      </c>
      <c r="I440" s="177" t="str">
        <f t="shared" si="71"/>
        <v/>
      </c>
      <c r="J440" s="178" t="str">
        <f t="shared" si="72"/>
        <v/>
      </c>
      <c r="K440" s="171" t="str">
        <f t="shared" si="73"/>
        <v/>
      </c>
      <c r="L440" s="179" t="e">
        <f t="shared" si="76"/>
        <v>#VALUE!</v>
      </c>
      <c r="M440" s="180"/>
      <c r="N440" s="216">
        <f t="shared" si="81"/>
        <v>0</v>
      </c>
      <c r="R440" s="188"/>
      <c r="S440" s="191"/>
      <c r="T440" s="190"/>
    </row>
    <row r="441" spans="1:20" ht="13.75" thickBot="1" x14ac:dyDescent="0.85">
      <c r="A441" s="79">
        <f t="shared" si="77"/>
        <v>423</v>
      </c>
      <c r="B441" s="174">
        <f t="shared" si="78"/>
        <v>0</v>
      </c>
      <c r="C441" s="175" t="str">
        <f t="shared" si="79"/>
        <v/>
      </c>
      <c r="D441" s="176" t="str">
        <f t="shared" si="80"/>
        <v/>
      </c>
      <c r="E441" s="167"/>
      <c r="F441" s="177" t="str">
        <f t="shared" si="74"/>
        <v/>
      </c>
      <c r="G441" s="169" t="str">
        <f t="shared" si="75"/>
        <v/>
      </c>
      <c r="H441" s="177" t="str">
        <f t="shared" si="70"/>
        <v/>
      </c>
      <c r="I441" s="177" t="str">
        <f t="shared" si="71"/>
        <v/>
      </c>
      <c r="J441" s="178" t="str">
        <f t="shared" si="72"/>
        <v/>
      </c>
      <c r="K441" s="171" t="str">
        <f t="shared" si="73"/>
        <v/>
      </c>
      <c r="L441" s="179" t="e">
        <f t="shared" si="76"/>
        <v>#VALUE!</v>
      </c>
      <c r="M441" s="180"/>
      <c r="N441" s="216">
        <f t="shared" si="81"/>
        <v>0</v>
      </c>
      <c r="R441" s="188"/>
      <c r="S441" s="191"/>
      <c r="T441" s="190"/>
    </row>
    <row r="442" spans="1:20" ht="13.75" thickBot="1" x14ac:dyDescent="0.85">
      <c r="A442" s="79">
        <f t="shared" si="77"/>
        <v>424</v>
      </c>
      <c r="B442" s="174">
        <f t="shared" si="78"/>
        <v>0</v>
      </c>
      <c r="C442" s="175" t="str">
        <f t="shared" si="79"/>
        <v/>
      </c>
      <c r="D442" s="176" t="str">
        <f t="shared" si="80"/>
        <v/>
      </c>
      <c r="E442" s="167"/>
      <c r="F442" s="177" t="str">
        <f t="shared" si="74"/>
        <v/>
      </c>
      <c r="G442" s="169" t="str">
        <f t="shared" si="75"/>
        <v/>
      </c>
      <c r="H442" s="177" t="str">
        <f t="shared" si="70"/>
        <v/>
      </c>
      <c r="I442" s="177" t="str">
        <f t="shared" si="71"/>
        <v/>
      </c>
      <c r="J442" s="178" t="str">
        <f t="shared" si="72"/>
        <v/>
      </c>
      <c r="K442" s="171" t="str">
        <f t="shared" si="73"/>
        <v/>
      </c>
      <c r="L442" s="179" t="e">
        <f t="shared" si="76"/>
        <v>#VALUE!</v>
      </c>
      <c r="M442" s="180"/>
      <c r="N442" s="216">
        <f t="shared" si="81"/>
        <v>0</v>
      </c>
      <c r="R442" s="188"/>
      <c r="S442" s="191"/>
      <c r="T442" s="190"/>
    </row>
    <row r="443" spans="1:20" ht="13.75" thickBot="1" x14ac:dyDescent="0.85">
      <c r="A443" s="79">
        <f t="shared" si="77"/>
        <v>425</v>
      </c>
      <c r="B443" s="174">
        <f t="shared" si="78"/>
        <v>0</v>
      </c>
      <c r="C443" s="175" t="str">
        <f t="shared" si="79"/>
        <v/>
      </c>
      <c r="D443" s="176" t="str">
        <f t="shared" si="80"/>
        <v/>
      </c>
      <c r="E443" s="167"/>
      <c r="F443" s="177" t="str">
        <f t="shared" si="74"/>
        <v/>
      </c>
      <c r="G443" s="169" t="str">
        <f t="shared" si="75"/>
        <v/>
      </c>
      <c r="H443" s="177" t="str">
        <f t="shared" si="70"/>
        <v/>
      </c>
      <c r="I443" s="177" t="str">
        <f t="shared" si="71"/>
        <v/>
      </c>
      <c r="J443" s="178" t="str">
        <f t="shared" si="72"/>
        <v/>
      </c>
      <c r="K443" s="171" t="str">
        <f t="shared" si="73"/>
        <v/>
      </c>
      <c r="L443" s="179" t="e">
        <f t="shared" si="76"/>
        <v>#VALUE!</v>
      </c>
      <c r="M443" s="180"/>
      <c r="N443" s="216">
        <f t="shared" si="81"/>
        <v>0</v>
      </c>
      <c r="R443" s="188"/>
      <c r="S443" s="191"/>
      <c r="T443" s="190"/>
    </row>
    <row r="444" spans="1:20" ht="13.75" thickBot="1" x14ac:dyDescent="0.85">
      <c r="A444" s="79">
        <f t="shared" si="77"/>
        <v>426</v>
      </c>
      <c r="B444" s="174">
        <f t="shared" si="78"/>
        <v>0</v>
      </c>
      <c r="C444" s="175" t="str">
        <f t="shared" si="79"/>
        <v/>
      </c>
      <c r="D444" s="176" t="str">
        <f t="shared" si="80"/>
        <v/>
      </c>
      <c r="E444" s="167"/>
      <c r="F444" s="177" t="str">
        <f t="shared" si="74"/>
        <v/>
      </c>
      <c r="G444" s="169" t="str">
        <f t="shared" si="75"/>
        <v/>
      </c>
      <c r="H444" s="177" t="str">
        <f t="shared" si="70"/>
        <v/>
      </c>
      <c r="I444" s="177" t="str">
        <f t="shared" si="71"/>
        <v/>
      </c>
      <c r="J444" s="178" t="str">
        <f t="shared" si="72"/>
        <v/>
      </c>
      <c r="K444" s="171" t="str">
        <f t="shared" si="73"/>
        <v/>
      </c>
      <c r="L444" s="179" t="e">
        <f t="shared" si="76"/>
        <v>#VALUE!</v>
      </c>
      <c r="M444" s="180"/>
      <c r="N444" s="216">
        <f t="shared" si="81"/>
        <v>0</v>
      </c>
      <c r="R444" s="188"/>
      <c r="S444" s="191"/>
      <c r="T444" s="190"/>
    </row>
    <row r="445" spans="1:20" ht="13.75" thickBot="1" x14ac:dyDescent="0.85">
      <c r="A445" s="79">
        <f t="shared" si="77"/>
        <v>427</v>
      </c>
      <c r="B445" s="174">
        <f t="shared" si="78"/>
        <v>0</v>
      </c>
      <c r="C445" s="175" t="str">
        <f t="shared" si="79"/>
        <v/>
      </c>
      <c r="D445" s="176" t="str">
        <f t="shared" si="80"/>
        <v/>
      </c>
      <c r="E445" s="167"/>
      <c r="F445" s="177" t="str">
        <f t="shared" si="74"/>
        <v/>
      </c>
      <c r="G445" s="169" t="str">
        <f t="shared" si="75"/>
        <v/>
      </c>
      <c r="H445" s="177" t="str">
        <f t="shared" si="70"/>
        <v/>
      </c>
      <c r="I445" s="177" t="str">
        <f t="shared" si="71"/>
        <v/>
      </c>
      <c r="J445" s="178" t="str">
        <f t="shared" si="72"/>
        <v/>
      </c>
      <c r="K445" s="171" t="str">
        <f t="shared" si="73"/>
        <v/>
      </c>
      <c r="L445" s="179" t="e">
        <f t="shared" si="76"/>
        <v>#VALUE!</v>
      </c>
      <c r="M445" s="180"/>
      <c r="N445" s="216">
        <f t="shared" si="81"/>
        <v>0</v>
      </c>
      <c r="R445" s="188"/>
      <c r="S445" s="191"/>
      <c r="T445" s="190"/>
    </row>
    <row r="446" spans="1:20" ht="13.75" thickBot="1" x14ac:dyDescent="0.85">
      <c r="A446" s="79">
        <f t="shared" si="77"/>
        <v>428</v>
      </c>
      <c r="B446" s="174">
        <f t="shared" si="78"/>
        <v>0</v>
      </c>
      <c r="C446" s="175" t="str">
        <f t="shared" si="79"/>
        <v/>
      </c>
      <c r="D446" s="176" t="str">
        <f t="shared" si="80"/>
        <v/>
      </c>
      <c r="E446" s="167"/>
      <c r="F446" s="177" t="str">
        <f t="shared" si="74"/>
        <v/>
      </c>
      <c r="G446" s="169" t="str">
        <f t="shared" si="75"/>
        <v/>
      </c>
      <c r="H446" s="177" t="str">
        <f t="shared" si="70"/>
        <v/>
      </c>
      <c r="I446" s="177" t="str">
        <f t="shared" si="71"/>
        <v/>
      </c>
      <c r="J446" s="178" t="str">
        <f t="shared" si="72"/>
        <v/>
      </c>
      <c r="K446" s="171" t="str">
        <f t="shared" si="73"/>
        <v/>
      </c>
      <c r="L446" s="179" t="e">
        <f t="shared" si="76"/>
        <v>#VALUE!</v>
      </c>
      <c r="M446" s="180"/>
      <c r="N446" s="216">
        <f t="shared" si="81"/>
        <v>0</v>
      </c>
      <c r="R446" s="188"/>
      <c r="S446" s="191"/>
      <c r="T446" s="190"/>
    </row>
    <row r="447" spans="1:20" ht="13.75" thickBot="1" x14ac:dyDescent="0.85">
      <c r="A447" s="79">
        <f t="shared" si="77"/>
        <v>429</v>
      </c>
      <c r="B447" s="174">
        <f t="shared" si="78"/>
        <v>0</v>
      </c>
      <c r="C447" s="175" t="str">
        <f t="shared" si="79"/>
        <v/>
      </c>
      <c r="D447" s="176" t="str">
        <f t="shared" si="80"/>
        <v/>
      </c>
      <c r="E447" s="167"/>
      <c r="F447" s="177" t="str">
        <f t="shared" si="74"/>
        <v/>
      </c>
      <c r="G447" s="169" t="str">
        <f t="shared" si="75"/>
        <v/>
      </c>
      <c r="H447" s="177" t="str">
        <f t="shared" si="70"/>
        <v/>
      </c>
      <c r="I447" s="177" t="str">
        <f t="shared" si="71"/>
        <v/>
      </c>
      <c r="J447" s="178" t="str">
        <f t="shared" si="72"/>
        <v/>
      </c>
      <c r="K447" s="171" t="str">
        <f t="shared" si="73"/>
        <v/>
      </c>
      <c r="L447" s="179" t="e">
        <f t="shared" si="76"/>
        <v>#VALUE!</v>
      </c>
      <c r="M447" s="180"/>
      <c r="N447" s="216">
        <f t="shared" si="81"/>
        <v>0</v>
      </c>
      <c r="R447" s="188"/>
      <c r="S447" s="191"/>
      <c r="T447" s="190"/>
    </row>
    <row r="448" spans="1:20" ht="13.75" thickBot="1" x14ac:dyDescent="0.85">
      <c r="A448" s="79">
        <f t="shared" si="77"/>
        <v>430</v>
      </c>
      <c r="B448" s="174">
        <f t="shared" si="78"/>
        <v>0</v>
      </c>
      <c r="C448" s="175" t="str">
        <f t="shared" si="79"/>
        <v/>
      </c>
      <c r="D448" s="176" t="str">
        <f t="shared" si="80"/>
        <v/>
      </c>
      <c r="E448" s="181">
        <f>SUM(D439:D448)</f>
        <v>0</v>
      </c>
      <c r="F448" s="177" t="str">
        <f t="shared" si="74"/>
        <v/>
      </c>
      <c r="G448" s="169" t="str">
        <f t="shared" si="75"/>
        <v/>
      </c>
      <c r="H448" s="177" t="str">
        <f t="shared" si="70"/>
        <v/>
      </c>
      <c r="I448" s="177" t="str">
        <f t="shared" si="71"/>
        <v/>
      </c>
      <c r="J448" s="178" t="str">
        <f t="shared" si="72"/>
        <v/>
      </c>
      <c r="K448" s="171" t="str">
        <f t="shared" si="73"/>
        <v/>
      </c>
      <c r="L448" s="179" t="e">
        <f t="shared" si="76"/>
        <v>#VALUE!</v>
      </c>
      <c r="M448" s="180"/>
      <c r="N448" s="216">
        <f t="shared" si="81"/>
        <v>0</v>
      </c>
      <c r="R448" s="188"/>
      <c r="S448" s="191"/>
      <c r="T448" s="190"/>
    </row>
    <row r="449" spans="1:20" ht="13.75" thickBot="1" x14ac:dyDescent="0.85">
      <c r="A449" s="79">
        <f t="shared" si="77"/>
        <v>431</v>
      </c>
      <c r="B449" s="174">
        <f t="shared" si="78"/>
        <v>0</v>
      </c>
      <c r="C449" s="175" t="str">
        <f t="shared" si="79"/>
        <v/>
      </c>
      <c r="D449" s="176" t="str">
        <f t="shared" si="80"/>
        <v/>
      </c>
      <c r="E449" s="167"/>
      <c r="F449" s="177" t="str">
        <f t="shared" si="74"/>
        <v/>
      </c>
      <c r="G449" s="169" t="str">
        <f t="shared" si="75"/>
        <v/>
      </c>
      <c r="H449" s="177" t="str">
        <f t="shared" si="70"/>
        <v/>
      </c>
      <c r="I449" s="177" t="str">
        <f t="shared" si="71"/>
        <v/>
      </c>
      <c r="J449" s="178" t="str">
        <f t="shared" si="72"/>
        <v/>
      </c>
      <c r="K449" s="171" t="str">
        <f t="shared" si="73"/>
        <v/>
      </c>
      <c r="L449" s="179" t="e">
        <f t="shared" si="76"/>
        <v>#VALUE!</v>
      </c>
      <c r="M449" s="180"/>
      <c r="N449" s="216">
        <f t="shared" si="81"/>
        <v>0</v>
      </c>
      <c r="R449" s="188"/>
      <c r="S449" s="191"/>
      <c r="T449" s="190"/>
    </row>
    <row r="450" spans="1:20" ht="13.75" thickBot="1" x14ac:dyDescent="0.85">
      <c r="A450" s="79">
        <f t="shared" si="77"/>
        <v>432</v>
      </c>
      <c r="B450" s="174">
        <f t="shared" si="78"/>
        <v>0</v>
      </c>
      <c r="C450" s="175" t="str">
        <f t="shared" si="79"/>
        <v/>
      </c>
      <c r="D450" s="176" t="str">
        <f t="shared" si="80"/>
        <v/>
      </c>
      <c r="E450" s="167"/>
      <c r="F450" s="177" t="str">
        <f t="shared" si="74"/>
        <v/>
      </c>
      <c r="G450" s="169" t="str">
        <f t="shared" si="75"/>
        <v/>
      </c>
      <c r="H450" s="177" t="str">
        <f t="shared" si="70"/>
        <v/>
      </c>
      <c r="I450" s="177" t="str">
        <f t="shared" si="71"/>
        <v/>
      </c>
      <c r="J450" s="178" t="str">
        <f t="shared" si="72"/>
        <v/>
      </c>
      <c r="K450" s="171" t="str">
        <f t="shared" si="73"/>
        <v/>
      </c>
      <c r="L450" s="179" t="e">
        <f t="shared" si="76"/>
        <v>#VALUE!</v>
      </c>
      <c r="M450" s="180"/>
      <c r="N450" s="216">
        <f t="shared" si="81"/>
        <v>0</v>
      </c>
      <c r="R450" s="188"/>
      <c r="S450" s="191"/>
      <c r="T450" s="190"/>
    </row>
    <row r="451" spans="1:20" ht="13.75" thickBot="1" x14ac:dyDescent="0.85">
      <c r="A451" s="79">
        <f t="shared" si="77"/>
        <v>433</v>
      </c>
      <c r="B451" s="174">
        <f t="shared" si="78"/>
        <v>0</v>
      </c>
      <c r="C451" s="175" t="str">
        <f t="shared" si="79"/>
        <v/>
      </c>
      <c r="D451" s="176" t="str">
        <f t="shared" si="80"/>
        <v/>
      </c>
      <c r="E451" s="167"/>
      <c r="F451" s="177" t="str">
        <f t="shared" si="74"/>
        <v/>
      </c>
      <c r="G451" s="169" t="str">
        <f t="shared" si="75"/>
        <v/>
      </c>
      <c r="H451" s="177" t="str">
        <f t="shared" si="70"/>
        <v/>
      </c>
      <c r="I451" s="177" t="str">
        <f t="shared" si="71"/>
        <v/>
      </c>
      <c r="J451" s="178" t="str">
        <f t="shared" si="72"/>
        <v/>
      </c>
      <c r="K451" s="171" t="str">
        <f t="shared" si="73"/>
        <v/>
      </c>
      <c r="L451" s="179" t="e">
        <f t="shared" si="76"/>
        <v>#VALUE!</v>
      </c>
      <c r="M451" s="180"/>
      <c r="N451" s="216">
        <f t="shared" si="81"/>
        <v>0</v>
      </c>
      <c r="R451" s="188"/>
      <c r="S451" s="191"/>
      <c r="T451" s="190"/>
    </row>
    <row r="452" spans="1:20" ht="13.75" thickBot="1" x14ac:dyDescent="0.85">
      <c r="A452" s="79">
        <f t="shared" si="77"/>
        <v>434</v>
      </c>
      <c r="B452" s="174">
        <f t="shared" si="78"/>
        <v>0</v>
      </c>
      <c r="C452" s="175" t="str">
        <f t="shared" si="79"/>
        <v/>
      </c>
      <c r="D452" s="176" t="str">
        <f t="shared" si="80"/>
        <v/>
      </c>
      <c r="E452" s="167"/>
      <c r="F452" s="177" t="str">
        <f t="shared" si="74"/>
        <v/>
      </c>
      <c r="G452" s="169" t="str">
        <f t="shared" si="75"/>
        <v/>
      </c>
      <c r="H452" s="177" t="str">
        <f t="shared" si="70"/>
        <v/>
      </c>
      <c r="I452" s="177" t="str">
        <f t="shared" si="71"/>
        <v/>
      </c>
      <c r="J452" s="178" t="str">
        <f t="shared" si="72"/>
        <v/>
      </c>
      <c r="K452" s="171" t="str">
        <f t="shared" si="73"/>
        <v/>
      </c>
      <c r="L452" s="179" t="e">
        <f t="shared" si="76"/>
        <v>#VALUE!</v>
      </c>
      <c r="M452" s="180"/>
      <c r="N452" s="216">
        <f t="shared" si="81"/>
        <v>0</v>
      </c>
      <c r="R452" s="188"/>
      <c r="S452" s="191"/>
      <c r="T452" s="190"/>
    </row>
    <row r="453" spans="1:20" ht="13.75" thickBot="1" x14ac:dyDescent="0.85">
      <c r="A453" s="79">
        <f t="shared" si="77"/>
        <v>435</v>
      </c>
      <c r="B453" s="174">
        <f t="shared" si="78"/>
        <v>0</v>
      </c>
      <c r="C453" s="175" t="str">
        <f t="shared" si="79"/>
        <v/>
      </c>
      <c r="D453" s="176" t="str">
        <f t="shared" si="80"/>
        <v/>
      </c>
      <c r="E453" s="167"/>
      <c r="F453" s="177" t="str">
        <f t="shared" si="74"/>
        <v/>
      </c>
      <c r="G453" s="169" t="str">
        <f t="shared" si="75"/>
        <v/>
      </c>
      <c r="H453" s="177" t="str">
        <f t="shared" si="70"/>
        <v/>
      </c>
      <c r="I453" s="177" t="str">
        <f t="shared" si="71"/>
        <v/>
      </c>
      <c r="J453" s="178" t="str">
        <f t="shared" si="72"/>
        <v/>
      </c>
      <c r="K453" s="171" t="str">
        <f t="shared" si="73"/>
        <v/>
      </c>
      <c r="L453" s="179" t="e">
        <f t="shared" si="76"/>
        <v>#VALUE!</v>
      </c>
      <c r="M453" s="180"/>
      <c r="N453" s="216">
        <f t="shared" si="81"/>
        <v>0</v>
      </c>
      <c r="R453" s="188"/>
      <c r="S453" s="191"/>
      <c r="T453" s="190"/>
    </row>
    <row r="454" spans="1:20" ht="13.75" thickBot="1" x14ac:dyDescent="0.85">
      <c r="A454" s="79">
        <f t="shared" si="77"/>
        <v>436</v>
      </c>
      <c r="B454" s="174">
        <f t="shared" si="78"/>
        <v>0</v>
      </c>
      <c r="C454" s="175" t="str">
        <f t="shared" si="79"/>
        <v/>
      </c>
      <c r="D454" s="176" t="str">
        <f t="shared" si="80"/>
        <v/>
      </c>
      <c r="E454" s="167"/>
      <c r="F454" s="177" t="str">
        <f t="shared" si="74"/>
        <v/>
      </c>
      <c r="G454" s="169" t="str">
        <f t="shared" si="75"/>
        <v/>
      </c>
      <c r="H454" s="177" t="str">
        <f t="shared" si="70"/>
        <v/>
      </c>
      <c r="I454" s="177" t="str">
        <f t="shared" si="71"/>
        <v/>
      </c>
      <c r="J454" s="178" t="str">
        <f t="shared" si="72"/>
        <v/>
      </c>
      <c r="K454" s="171" t="str">
        <f t="shared" si="73"/>
        <v/>
      </c>
      <c r="L454" s="179" t="e">
        <f t="shared" si="76"/>
        <v>#VALUE!</v>
      </c>
      <c r="M454" s="180"/>
      <c r="N454" s="216">
        <f t="shared" si="81"/>
        <v>0</v>
      </c>
      <c r="R454" s="188"/>
      <c r="S454" s="191"/>
      <c r="T454" s="190"/>
    </row>
    <row r="455" spans="1:20" ht="13.75" thickBot="1" x14ac:dyDescent="0.85">
      <c r="A455" s="79">
        <f t="shared" si="77"/>
        <v>437</v>
      </c>
      <c r="B455" s="174">
        <f t="shared" si="78"/>
        <v>0</v>
      </c>
      <c r="C455" s="175" t="str">
        <f t="shared" si="79"/>
        <v/>
      </c>
      <c r="D455" s="176" t="str">
        <f t="shared" si="80"/>
        <v/>
      </c>
      <c r="E455" s="167"/>
      <c r="F455" s="177" t="str">
        <f t="shared" si="74"/>
        <v/>
      </c>
      <c r="G455" s="169" t="str">
        <f t="shared" si="75"/>
        <v/>
      </c>
      <c r="H455" s="177" t="str">
        <f t="shared" si="70"/>
        <v/>
      </c>
      <c r="I455" s="177" t="str">
        <f t="shared" si="71"/>
        <v/>
      </c>
      <c r="J455" s="178" t="str">
        <f t="shared" si="72"/>
        <v/>
      </c>
      <c r="K455" s="171" t="str">
        <f t="shared" si="73"/>
        <v/>
      </c>
      <c r="L455" s="179" t="e">
        <f t="shared" si="76"/>
        <v>#VALUE!</v>
      </c>
      <c r="M455" s="180"/>
      <c r="N455" s="216">
        <f t="shared" si="81"/>
        <v>0</v>
      </c>
      <c r="R455" s="188"/>
      <c r="S455" s="191"/>
      <c r="T455" s="190"/>
    </row>
    <row r="456" spans="1:20" ht="13.75" thickBot="1" x14ac:dyDescent="0.85">
      <c r="A456" s="79">
        <f t="shared" si="77"/>
        <v>438</v>
      </c>
      <c r="B456" s="174">
        <f t="shared" si="78"/>
        <v>0</v>
      </c>
      <c r="C456" s="175" t="str">
        <f t="shared" si="79"/>
        <v/>
      </c>
      <c r="D456" s="176" t="str">
        <f t="shared" si="80"/>
        <v/>
      </c>
      <c r="E456" s="167"/>
      <c r="F456" s="177" t="str">
        <f t="shared" si="74"/>
        <v/>
      </c>
      <c r="G456" s="169" t="str">
        <f t="shared" si="75"/>
        <v/>
      </c>
      <c r="H456" s="177" t="str">
        <f t="shared" si="70"/>
        <v/>
      </c>
      <c r="I456" s="177" t="str">
        <f t="shared" si="71"/>
        <v/>
      </c>
      <c r="J456" s="178" t="str">
        <f t="shared" si="72"/>
        <v/>
      </c>
      <c r="K456" s="171" t="str">
        <f t="shared" si="73"/>
        <v/>
      </c>
      <c r="L456" s="179" t="e">
        <f t="shared" si="76"/>
        <v>#VALUE!</v>
      </c>
      <c r="M456" s="180"/>
      <c r="N456" s="216">
        <f t="shared" si="81"/>
        <v>0</v>
      </c>
      <c r="R456" s="188"/>
      <c r="S456" s="191"/>
      <c r="T456" s="190"/>
    </row>
    <row r="457" spans="1:20" ht="13.75" thickBot="1" x14ac:dyDescent="0.85">
      <c r="A457" s="79">
        <f t="shared" si="77"/>
        <v>439</v>
      </c>
      <c r="B457" s="174">
        <f t="shared" si="78"/>
        <v>0</v>
      </c>
      <c r="C457" s="175" t="str">
        <f t="shared" si="79"/>
        <v/>
      </c>
      <c r="D457" s="176" t="str">
        <f t="shared" si="80"/>
        <v/>
      </c>
      <c r="E457" s="167"/>
      <c r="F457" s="177" t="str">
        <f t="shared" si="74"/>
        <v/>
      </c>
      <c r="G457" s="169" t="str">
        <f t="shared" si="75"/>
        <v/>
      </c>
      <c r="H457" s="177" t="str">
        <f t="shared" si="70"/>
        <v/>
      </c>
      <c r="I457" s="177" t="str">
        <f t="shared" si="71"/>
        <v/>
      </c>
      <c r="J457" s="178" t="str">
        <f t="shared" si="72"/>
        <v/>
      </c>
      <c r="K457" s="171" t="str">
        <f t="shared" si="73"/>
        <v/>
      </c>
      <c r="L457" s="179" t="e">
        <f t="shared" si="76"/>
        <v>#VALUE!</v>
      </c>
      <c r="M457" s="180"/>
      <c r="N457" s="216">
        <f t="shared" si="81"/>
        <v>0</v>
      </c>
      <c r="R457" s="188"/>
      <c r="S457" s="191"/>
      <c r="T457" s="190"/>
    </row>
    <row r="458" spans="1:20" ht="13.75" thickBot="1" x14ac:dyDescent="0.85">
      <c r="A458" s="79">
        <f t="shared" si="77"/>
        <v>440</v>
      </c>
      <c r="B458" s="174">
        <f t="shared" si="78"/>
        <v>0</v>
      </c>
      <c r="C458" s="175" t="str">
        <f t="shared" si="79"/>
        <v/>
      </c>
      <c r="D458" s="176" t="str">
        <f t="shared" si="80"/>
        <v/>
      </c>
      <c r="E458" s="181">
        <f>SUM(D449:D458)</f>
        <v>0</v>
      </c>
      <c r="F458" s="177" t="str">
        <f t="shared" si="74"/>
        <v/>
      </c>
      <c r="G458" s="169" t="str">
        <f t="shared" si="75"/>
        <v/>
      </c>
      <c r="H458" s="177" t="str">
        <f t="shared" si="70"/>
        <v/>
      </c>
      <c r="I458" s="177" t="str">
        <f t="shared" si="71"/>
        <v/>
      </c>
      <c r="J458" s="178" t="str">
        <f t="shared" si="72"/>
        <v/>
      </c>
      <c r="K458" s="171" t="str">
        <f t="shared" si="73"/>
        <v/>
      </c>
      <c r="L458" s="179" t="e">
        <f t="shared" si="76"/>
        <v>#VALUE!</v>
      </c>
      <c r="M458" s="180"/>
      <c r="N458" s="216">
        <f t="shared" si="81"/>
        <v>0</v>
      </c>
      <c r="R458" s="188"/>
      <c r="S458" s="191"/>
      <c r="T458" s="190"/>
    </row>
    <row r="459" spans="1:20" ht="13.75" thickBot="1" x14ac:dyDescent="0.85">
      <c r="A459" s="79">
        <f t="shared" si="77"/>
        <v>441</v>
      </c>
      <c r="B459" s="174">
        <f t="shared" si="78"/>
        <v>0</v>
      </c>
      <c r="C459" s="175" t="str">
        <f t="shared" si="79"/>
        <v/>
      </c>
      <c r="D459" s="176" t="str">
        <f t="shared" si="80"/>
        <v/>
      </c>
      <c r="E459" s="167"/>
      <c r="F459" s="177" t="str">
        <f t="shared" si="74"/>
        <v/>
      </c>
      <c r="G459" s="169" t="str">
        <f t="shared" si="75"/>
        <v/>
      </c>
      <c r="H459" s="177" t="str">
        <f t="shared" si="70"/>
        <v/>
      </c>
      <c r="I459" s="177" t="str">
        <f t="shared" si="71"/>
        <v/>
      </c>
      <c r="J459" s="178" t="str">
        <f t="shared" si="72"/>
        <v/>
      </c>
      <c r="K459" s="171" t="str">
        <f t="shared" si="73"/>
        <v/>
      </c>
      <c r="L459" s="179" t="e">
        <f t="shared" si="76"/>
        <v>#VALUE!</v>
      </c>
      <c r="M459" s="180"/>
      <c r="N459" s="216">
        <f t="shared" si="81"/>
        <v>0</v>
      </c>
      <c r="R459" s="188"/>
      <c r="S459" s="191"/>
      <c r="T459" s="190"/>
    </row>
    <row r="460" spans="1:20" ht="13.75" thickBot="1" x14ac:dyDescent="0.85">
      <c r="A460" s="79">
        <f t="shared" si="77"/>
        <v>442</v>
      </c>
      <c r="B460" s="174">
        <f t="shared" si="78"/>
        <v>0</v>
      </c>
      <c r="C460" s="175" t="str">
        <f t="shared" si="79"/>
        <v/>
      </c>
      <c r="D460" s="176" t="str">
        <f t="shared" si="80"/>
        <v/>
      </c>
      <c r="E460" s="167"/>
      <c r="F460" s="177" t="str">
        <f t="shared" si="74"/>
        <v/>
      </c>
      <c r="G460" s="169" t="str">
        <f t="shared" si="75"/>
        <v/>
      </c>
      <c r="H460" s="177" t="str">
        <f t="shared" si="70"/>
        <v/>
      </c>
      <c r="I460" s="177" t="str">
        <f t="shared" si="71"/>
        <v/>
      </c>
      <c r="J460" s="178" t="str">
        <f t="shared" si="72"/>
        <v/>
      </c>
      <c r="K460" s="171" t="str">
        <f t="shared" si="73"/>
        <v/>
      </c>
      <c r="L460" s="179" t="e">
        <f t="shared" si="76"/>
        <v>#VALUE!</v>
      </c>
      <c r="M460" s="180"/>
      <c r="N460" s="216">
        <f t="shared" si="81"/>
        <v>0</v>
      </c>
      <c r="R460" s="188"/>
      <c r="S460" s="191"/>
      <c r="T460" s="190"/>
    </row>
    <row r="461" spans="1:20" ht="13.75" thickBot="1" x14ac:dyDescent="0.85">
      <c r="A461" s="79">
        <f t="shared" si="77"/>
        <v>443</v>
      </c>
      <c r="B461" s="174">
        <f t="shared" si="78"/>
        <v>0</v>
      </c>
      <c r="C461" s="175" t="str">
        <f t="shared" si="79"/>
        <v/>
      </c>
      <c r="D461" s="176" t="str">
        <f t="shared" si="80"/>
        <v/>
      </c>
      <c r="E461" s="167"/>
      <c r="F461" s="177" t="str">
        <f t="shared" si="74"/>
        <v/>
      </c>
      <c r="G461" s="169" t="str">
        <f t="shared" si="75"/>
        <v/>
      </c>
      <c r="H461" s="177" t="str">
        <f t="shared" si="70"/>
        <v/>
      </c>
      <c r="I461" s="177" t="str">
        <f t="shared" si="71"/>
        <v/>
      </c>
      <c r="J461" s="178" t="str">
        <f t="shared" si="72"/>
        <v/>
      </c>
      <c r="K461" s="171" t="str">
        <f t="shared" si="73"/>
        <v/>
      </c>
      <c r="L461" s="179" t="e">
        <f t="shared" si="76"/>
        <v>#VALUE!</v>
      </c>
      <c r="M461" s="180"/>
      <c r="N461" s="216">
        <f t="shared" si="81"/>
        <v>0</v>
      </c>
      <c r="R461" s="188"/>
      <c r="S461" s="191"/>
      <c r="T461" s="190"/>
    </row>
    <row r="462" spans="1:20" ht="13.75" thickBot="1" x14ac:dyDescent="0.85">
      <c r="A462" s="79">
        <f t="shared" si="77"/>
        <v>444</v>
      </c>
      <c r="B462" s="174">
        <f t="shared" si="78"/>
        <v>0</v>
      </c>
      <c r="C462" s="175" t="str">
        <f t="shared" si="79"/>
        <v/>
      </c>
      <c r="D462" s="176" t="str">
        <f t="shared" si="80"/>
        <v/>
      </c>
      <c r="E462" s="167"/>
      <c r="F462" s="177" t="str">
        <f t="shared" si="74"/>
        <v/>
      </c>
      <c r="G462" s="169" t="str">
        <f t="shared" si="75"/>
        <v/>
      </c>
      <c r="H462" s="177" t="str">
        <f t="shared" si="70"/>
        <v/>
      </c>
      <c r="I462" s="177" t="str">
        <f t="shared" si="71"/>
        <v/>
      </c>
      <c r="J462" s="178" t="str">
        <f t="shared" si="72"/>
        <v/>
      </c>
      <c r="K462" s="171" t="str">
        <f t="shared" si="73"/>
        <v/>
      </c>
      <c r="L462" s="179" t="e">
        <f t="shared" si="76"/>
        <v>#VALUE!</v>
      </c>
      <c r="M462" s="180"/>
      <c r="N462" s="216">
        <f t="shared" si="81"/>
        <v>0</v>
      </c>
      <c r="R462" s="188"/>
      <c r="S462" s="191"/>
      <c r="T462" s="190"/>
    </row>
    <row r="463" spans="1:20" ht="13.75" thickBot="1" x14ac:dyDescent="0.85">
      <c r="A463" s="79">
        <f t="shared" si="77"/>
        <v>445</v>
      </c>
      <c r="B463" s="174">
        <f t="shared" si="78"/>
        <v>0</v>
      </c>
      <c r="C463" s="175" t="str">
        <f t="shared" si="79"/>
        <v/>
      </c>
      <c r="D463" s="176" t="str">
        <f t="shared" si="80"/>
        <v/>
      </c>
      <c r="E463" s="167"/>
      <c r="F463" s="177" t="str">
        <f t="shared" si="74"/>
        <v/>
      </c>
      <c r="G463" s="169" t="str">
        <f t="shared" si="75"/>
        <v/>
      </c>
      <c r="H463" s="177" t="str">
        <f t="shared" si="70"/>
        <v/>
      </c>
      <c r="I463" s="177" t="str">
        <f t="shared" si="71"/>
        <v/>
      </c>
      <c r="J463" s="178" t="str">
        <f t="shared" si="72"/>
        <v/>
      </c>
      <c r="K463" s="171" t="str">
        <f t="shared" si="73"/>
        <v/>
      </c>
      <c r="L463" s="179" t="e">
        <f t="shared" si="76"/>
        <v>#VALUE!</v>
      </c>
      <c r="M463" s="180"/>
      <c r="N463" s="216">
        <f t="shared" si="81"/>
        <v>0</v>
      </c>
      <c r="R463" s="188"/>
      <c r="S463" s="191"/>
      <c r="T463" s="190"/>
    </row>
    <row r="464" spans="1:20" ht="13.75" thickBot="1" x14ac:dyDescent="0.85">
      <c r="A464" s="79">
        <f t="shared" si="77"/>
        <v>446</v>
      </c>
      <c r="B464" s="174">
        <f t="shared" si="78"/>
        <v>0</v>
      </c>
      <c r="C464" s="175" t="str">
        <f t="shared" si="79"/>
        <v/>
      </c>
      <c r="D464" s="176" t="str">
        <f t="shared" si="80"/>
        <v/>
      </c>
      <c r="E464" s="167"/>
      <c r="F464" s="177" t="str">
        <f t="shared" si="74"/>
        <v/>
      </c>
      <c r="G464" s="169" t="str">
        <f t="shared" si="75"/>
        <v/>
      </c>
      <c r="H464" s="177" t="str">
        <f t="shared" si="70"/>
        <v/>
      </c>
      <c r="I464" s="177" t="str">
        <f t="shared" si="71"/>
        <v/>
      </c>
      <c r="J464" s="178" t="str">
        <f t="shared" si="72"/>
        <v/>
      </c>
      <c r="K464" s="171" t="str">
        <f t="shared" si="73"/>
        <v/>
      </c>
      <c r="L464" s="179" t="e">
        <f t="shared" si="76"/>
        <v>#VALUE!</v>
      </c>
      <c r="M464" s="180"/>
      <c r="N464" s="216">
        <f t="shared" si="81"/>
        <v>0</v>
      </c>
      <c r="R464" s="188"/>
      <c r="S464" s="191"/>
      <c r="T464" s="190"/>
    </row>
    <row r="465" spans="1:20" ht="13.75" thickBot="1" x14ac:dyDescent="0.85">
      <c r="A465" s="79">
        <f t="shared" si="77"/>
        <v>447</v>
      </c>
      <c r="B465" s="174">
        <f t="shared" si="78"/>
        <v>0</v>
      </c>
      <c r="C465" s="175" t="str">
        <f t="shared" si="79"/>
        <v/>
      </c>
      <c r="D465" s="176" t="str">
        <f t="shared" si="80"/>
        <v/>
      </c>
      <c r="E465" s="167"/>
      <c r="F465" s="177" t="str">
        <f t="shared" si="74"/>
        <v/>
      </c>
      <c r="G465" s="169" t="str">
        <f t="shared" si="75"/>
        <v/>
      </c>
      <c r="H465" s="177" t="str">
        <f t="shared" si="70"/>
        <v/>
      </c>
      <c r="I465" s="177" t="str">
        <f t="shared" si="71"/>
        <v/>
      </c>
      <c r="J465" s="178" t="str">
        <f t="shared" si="72"/>
        <v/>
      </c>
      <c r="K465" s="171" t="str">
        <f t="shared" si="73"/>
        <v/>
      </c>
      <c r="L465" s="179" t="e">
        <f t="shared" si="76"/>
        <v>#VALUE!</v>
      </c>
      <c r="M465" s="180"/>
      <c r="N465" s="216">
        <f t="shared" si="81"/>
        <v>0</v>
      </c>
      <c r="R465" s="188"/>
      <c r="S465" s="191"/>
      <c r="T465" s="190"/>
    </row>
    <row r="466" spans="1:20" ht="13.75" thickBot="1" x14ac:dyDescent="0.85">
      <c r="A466" s="79">
        <f t="shared" si="77"/>
        <v>448</v>
      </c>
      <c r="B466" s="174">
        <f t="shared" si="78"/>
        <v>0</v>
      </c>
      <c r="C466" s="175" t="str">
        <f t="shared" si="79"/>
        <v/>
      </c>
      <c r="D466" s="176" t="str">
        <f t="shared" si="80"/>
        <v/>
      </c>
      <c r="E466" s="167"/>
      <c r="F466" s="177" t="str">
        <f t="shared" si="74"/>
        <v/>
      </c>
      <c r="G466" s="169" t="str">
        <f t="shared" si="75"/>
        <v/>
      </c>
      <c r="H466" s="177" t="str">
        <f t="shared" si="70"/>
        <v/>
      </c>
      <c r="I466" s="177" t="str">
        <f t="shared" si="71"/>
        <v/>
      </c>
      <c r="J466" s="178" t="str">
        <f t="shared" si="72"/>
        <v/>
      </c>
      <c r="K466" s="171" t="str">
        <f t="shared" si="73"/>
        <v/>
      </c>
      <c r="L466" s="179" t="e">
        <f t="shared" si="76"/>
        <v>#VALUE!</v>
      </c>
      <c r="M466" s="180"/>
      <c r="N466" s="216">
        <f t="shared" si="81"/>
        <v>0</v>
      </c>
      <c r="R466" s="188"/>
      <c r="S466" s="191"/>
      <c r="T466" s="190"/>
    </row>
    <row r="467" spans="1:20" ht="13.75" thickBot="1" x14ac:dyDescent="0.85">
      <c r="A467" s="79">
        <f t="shared" si="77"/>
        <v>449</v>
      </c>
      <c r="B467" s="174">
        <f t="shared" si="78"/>
        <v>0</v>
      </c>
      <c r="C467" s="175" t="str">
        <f t="shared" si="79"/>
        <v/>
      </c>
      <c r="D467" s="176" t="str">
        <f t="shared" si="80"/>
        <v/>
      </c>
      <c r="E467" s="167"/>
      <c r="F467" s="177" t="str">
        <f t="shared" si="74"/>
        <v/>
      </c>
      <c r="G467" s="169" t="str">
        <f t="shared" si="75"/>
        <v/>
      </c>
      <c r="H467" s="177" t="str">
        <f t="shared" ref="H467:H518" si="82">IF(M467&gt;0,($K$13*F467),"")</f>
        <v/>
      </c>
      <c r="I467" s="177" t="str">
        <f t="shared" ref="I467:I518" si="83">IF(M467&gt;0,($K$15*F467),"")</f>
        <v/>
      </c>
      <c r="J467" s="178" t="str">
        <f t="shared" ref="J467:J518" si="84">IF(M467&gt;0,((F467*$K$9)*$O$12),"")</f>
        <v/>
      </c>
      <c r="K467" s="171" t="str">
        <f t="shared" ref="K467:K518" si="85">IF(G467&gt;$I$12,((G467-$I$12)*$K$17),"")</f>
        <v/>
      </c>
      <c r="L467" s="179" t="e">
        <f t="shared" si="76"/>
        <v>#VALUE!</v>
      </c>
      <c r="M467" s="180"/>
      <c r="N467" s="216">
        <f t="shared" si="81"/>
        <v>0</v>
      </c>
      <c r="R467" s="188"/>
      <c r="S467" s="191"/>
      <c r="T467" s="190"/>
    </row>
    <row r="468" spans="1:20" ht="13.75" thickBot="1" x14ac:dyDescent="0.85">
      <c r="A468" s="79">
        <f t="shared" si="77"/>
        <v>450</v>
      </c>
      <c r="B468" s="174">
        <f t="shared" si="78"/>
        <v>0</v>
      </c>
      <c r="C468" s="175" t="str">
        <f t="shared" si="79"/>
        <v/>
      </c>
      <c r="D468" s="176" t="str">
        <f t="shared" si="80"/>
        <v/>
      </c>
      <c r="E468" s="181">
        <f>SUM(D459:D468)</f>
        <v>0</v>
      </c>
      <c r="F468" s="177" t="str">
        <f t="shared" ref="F468:F518" si="86">IF(M468&gt;0,(F467+D468),"")</f>
        <v/>
      </c>
      <c r="G468" s="169" t="str">
        <f t="shared" ref="G468:G518" si="87">IF(M468&gt;0,(F468+$E$17+$I$13),"")</f>
        <v/>
      </c>
      <c r="H468" s="177" t="str">
        <f t="shared" si="82"/>
        <v/>
      </c>
      <c r="I468" s="177" t="str">
        <f t="shared" si="83"/>
        <v/>
      </c>
      <c r="J468" s="178" t="str">
        <f t="shared" si="84"/>
        <v/>
      </c>
      <c r="K468" s="171" t="str">
        <f t="shared" si="85"/>
        <v/>
      </c>
      <c r="L468" s="179" t="e">
        <f t="shared" ref="L468:L518" si="88">0.052*K$12*G468</f>
        <v>#VALUE!</v>
      </c>
      <c r="M468" s="180"/>
      <c r="N468" s="216">
        <f t="shared" si="81"/>
        <v>0</v>
      </c>
      <c r="R468" s="188"/>
      <c r="S468" s="191"/>
      <c r="T468" s="190"/>
    </row>
    <row r="469" spans="1:20" ht="13.75" thickBot="1" x14ac:dyDescent="0.85">
      <c r="A469" s="79">
        <f t="shared" ref="A469:A518" si="89">A468+1</f>
        <v>451</v>
      </c>
      <c r="B469" s="174">
        <f t="shared" ref="B469:B518" si="90">IF(M469&lt;=1,(0),IF(M469&lt;3600,(1),IF(M469&gt;=3601,(2),"")))+B468</f>
        <v>0</v>
      </c>
      <c r="C469" s="175" t="str">
        <f t="shared" ref="C469:C518" si="91">IF(M469&gt;0,($I$14-B469),"")</f>
        <v/>
      </c>
      <c r="D469" s="176" t="str">
        <f t="shared" ref="D469:D518" si="92">IF(M469&gt;0,(M469/100),"")</f>
        <v/>
      </c>
      <c r="E469" s="167"/>
      <c r="F469" s="177" t="str">
        <f t="shared" si="86"/>
        <v/>
      </c>
      <c r="G469" s="169" t="str">
        <f t="shared" si="87"/>
        <v/>
      </c>
      <c r="H469" s="177" t="str">
        <f t="shared" si="82"/>
        <v/>
      </c>
      <c r="I469" s="177" t="str">
        <f t="shared" si="83"/>
        <v/>
      </c>
      <c r="J469" s="178" t="str">
        <f t="shared" si="84"/>
        <v/>
      </c>
      <c r="K469" s="171" t="str">
        <f t="shared" si="85"/>
        <v/>
      </c>
      <c r="L469" s="179" t="e">
        <f t="shared" si="88"/>
        <v>#VALUE!</v>
      </c>
      <c r="M469" s="180"/>
      <c r="N469" s="216">
        <f t="shared" si="81"/>
        <v>0</v>
      </c>
      <c r="R469" s="188"/>
      <c r="S469" s="191"/>
      <c r="T469" s="190"/>
    </row>
    <row r="470" spans="1:20" ht="13.75" thickBot="1" x14ac:dyDescent="0.85">
      <c r="A470" s="79">
        <f t="shared" si="89"/>
        <v>452</v>
      </c>
      <c r="B470" s="174">
        <f t="shared" si="90"/>
        <v>0</v>
      </c>
      <c r="C470" s="175" t="str">
        <f t="shared" si="91"/>
        <v/>
      </c>
      <c r="D470" s="176" t="str">
        <f t="shared" si="92"/>
        <v/>
      </c>
      <c r="E470" s="167"/>
      <c r="F470" s="177" t="str">
        <f t="shared" si="86"/>
        <v/>
      </c>
      <c r="G470" s="169" t="str">
        <f t="shared" si="87"/>
        <v/>
      </c>
      <c r="H470" s="177" t="str">
        <f t="shared" si="82"/>
        <v/>
      </c>
      <c r="I470" s="177" t="str">
        <f t="shared" si="83"/>
        <v/>
      </c>
      <c r="J470" s="178" t="str">
        <f t="shared" si="84"/>
        <v/>
      </c>
      <c r="K470" s="171" t="str">
        <f t="shared" si="85"/>
        <v/>
      </c>
      <c r="L470" s="179" t="e">
        <f t="shared" si="88"/>
        <v>#VALUE!</v>
      </c>
      <c r="M470" s="180"/>
      <c r="N470" s="216">
        <f t="shared" si="81"/>
        <v>0</v>
      </c>
      <c r="R470" s="188"/>
      <c r="S470" s="191"/>
      <c r="T470" s="190"/>
    </row>
    <row r="471" spans="1:20" ht="13.75" thickBot="1" x14ac:dyDescent="0.85">
      <c r="A471" s="79">
        <f t="shared" si="89"/>
        <v>453</v>
      </c>
      <c r="B471" s="174">
        <f t="shared" si="90"/>
        <v>0</v>
      </c>
      <c r="C471" s="175" t="str">
        <f t="shared" si="91"/>
        <v/>
      </c>
      <c r="D471" s="176" t="str">
        <f t="shared" si="92"/>
        <v/>
      </c>
      <c r="E471" s="167"/>
      <c r="F471" s="177" t="str">
        <f t="shared" si="86"/>
        <v/>
      </c>
      <c r="G471" s="169" t="str">
        <f t="shared" si="87"/>
        <v/>
      </c>
      <c r="H471" s="177" t="str">
        <f t="shared" si="82"/>
        <v/>
      </c>
      <c r="I471" s="177" t="str">
        <f t="shared" si="83"/>
        <v/>
      </c>
      <c r="J471" s="178" t="str">
        <f t="shared" si="84"/>
        <v/>
      </c>
      <c r="K471" s="171" t="str">
        <f t="shared" si="85"/>
        <v/>
      </c>
      <c r="L471" s="179" t="e">
        <f t="shared" si="88"/>
        <v>#VALUE!</v>
      </c>
      <c r="M471" s="180"/>
      <c r="N471" s="216">
        <f t="shared" si="81"/>
        <v>0</v>
      </c>
      <c r="R471" s="188"/>
      <c r="S471" s="191"/>
      <c r="T471" s="190"/>
    </row>
    <row r="472" spans="1:20" ht="13.75" thickBot="1" x14ac:dyDescent="0.85">
      <c r="A472" s="79">
        <f t="shared" si="89"/>
        <v>454</v>
      </c>
      <c r="B472" s="174">
        <f t="shared" si="90"/>
        <v>0</v>
      </c>
      <c r="C472" s="175" t="str">
        <f t="shared" si="91"/>
        <v/>
      </c>
      <c r="D472" s="176" t="str">
        <f t="shared" si="92"/>
        <v/>
      </c>
      <c r="E472" s="167"/>
      <c r="F472" s="177" t="str">
        <f t="shared" si="86"/>
        <v/>
      </c>
      <c r="G472" s="169" t="str">
        <f t="shared" si="87"/>
        <v/>
      </c>
      <c r="H472" s="177" t="str">
        <f t="shared" si="82"/>
        <v/>
      </c>
      <c r="I472" s="177" t="str">
        <f t="shared" si="83"/>
        <v/>
      </c>
      <c r="J472" s="178" t="str">
        <f t="shared" si="84"/>
        <v/>
      </c>
      <c r="K472" s="171" t="str">
        <f t="shared" si="85"/>
        <v/>
      </c>
      <c r="L472" s="179" t="e">
        <f t="shared" si="88"/>
        <v>#VALUE!</v>
      </c>
      <c r="M472" s="180"/>
      <c r="N472" s="216">
        <f t="shared" si="81"/>
        <v>0</v>
      </c>
      <c r="R472" s="188"/>
      <c r="S472" s="191"/>
      <c r="T472" s="190"/>
    </row>
    <row r="473" spans="1:20" ht="13.75" thickBot="1" x14ac:dyDescent="0.85">
      <c r="A473" s="79">
        <f t="shared" si="89"/>
        <v>455</v>
      </c>
      <c r="B473" s="174">
        <f t="shared" si="90"/>
        <v>0</v>
      </c>
      <c r="C473" s="175" t="str">
        <f t="shared" si="91"/>
        <v/>
      </c>
      <c r="D473" s="176" t="str">
        <f t="shared" si="92"/>
        <v/>
      </c>
      <c r="E473" s="167"/>
      <c r="F473" s="177" t="str">
        <f t="shared" si="86"/>
        <v/>
      </c>
      <c r="G473" s="169" t="str">
        <f t="shared" si="87"/>
        <v/>
      </c>
      <c r="H473" s="177" t="str">
        <f t="shared" si="82"/>
        <v/>
      </c>
      <c r="I473" s="177" t="str">
        <f t="shared" si="83"/>
        <v/>
      </c>
      <c r="J473" s="178" t="str">
        <f t="shared" si="84"/>
        <v/>
      </c>
      <c r="K473" s="171" t="str">
        <f t="shared" si="85"/>
        <v/>
      </c>
      <c r="L473" s="179" t="e">
        <f t="shared" si="88"/>
        <v>#VALUE!</v>
      </c>
      <c r="M473" s="180"/>
      <c r="N473" s="216">
        <f t="shared" si="81"/>
        <v>0</v>
      </c>
      <c r="R473" s="188"/>
      <c r="S473" s="191"/>
      <c r="T473" s="190"/>
    </row>
    <row r="474" spans="1:20" ht="13.75" thickBot="1" x14ac:dyDescent="0.85">
      <c r="A474" s="79">
        <f t="shared" si="89"/>
        <v>456</v>
      </c>
      <c r="B474" s="174">
        <f t="shared" si="90"/>
        <v>0</v>
      </c>
      <c r="C474" s="175" t="str">
        <f t="shared" si="91"/>
        <v/>
      </c>
      <c r="D474" s="176" t="str">
        <f t="shared" si="92"/>
        <v/>
      </c>
      <c r="E474" s="167"/>
      <c r="F474" s="177" t="str">
        <f t="shared" si="86"/>
        <v/>
      </c>
      <c r="G474" s="169" t="str">
        <f t="shared" si="87"/>
        <v/>
      </c>
      <c r="H474" s="177" t="str">
        <f t="shared" si="82"/>
        <v/>
      </c>
      <c r="I474" s="177" t="str">
        <f t="shared" si="83"/>
        <v/>
      </c>
      <c r="J474" s="178" t="str">
        <f t="shared" si="84"/>
        <v/>
      </c>
      <c r="K474" s="171" t="str">
        <f t="shared" si="85"/>
        <v/>
      </c>
      <c r="L474" s="179" t="e">
        <f t="shared" si="88"/>
        <v>#VALUE!</v>
      </c>
      <c r="M474" s="180"/>
      <c r="N474" s="216">
        <f t="shared" si="81"/>
        <v>0</v>
      </c>
      <c r="R474" s="188"/>
      <c r="S474" s="191"/>
      <c r="T474" s="190"/>
    </row>
    <row r="475" spans="1:20" ht="13.75" thickBot="1" x14ac:dyDescent="0.85">
      <c r="A475" s="79">
        <f t="shared" si="89"/>
        <v>457</v>
      </c>
      <c r="B475" s="174">
        <f t="shared" si="90"/>
        <v>0</v>
      </c>
      <c r="C475" s="175" t="str">
        <f t="shared" si="91"/>
        <v/>
      </c>
      <c r="D475" s="176" t="str">
        <f t="shared" si="92"/>
        <v/>
      </c>
      <c r="E475" s="167"/>
      <c r="F475" s="177" t="str">
        <f t="shared" si="86"/>
        <v/>
      </c>
      <c r="G475" s="169" t="str">
        <f t="shared" si="87"/>
        <v/>
      </c>
      <c r="H475" s="177" t="str">
        <f t="shared" si="82"/>
        <v/>
      </c>
      <c r="I475" s="177" t="str">
        <f t="shared" si="83"/>
        <v/>
      </c>
      <c r="J475" s="178" t="str">
        <f t="shared" si="84"/>
        <v/>
      </c>
      <c r="K475" s="171" t="str">
        <f t="shared" si="85"/>
        <v/>
      </c>
      <c r="L475" s="179" t="e">
        <f t="shared" si="88"/>
        <v>#VALUE!</v>
      </c>
      <c r="M475" s="180"/>
      <c r="N475" s="216">
        <f t="shared" ref="N475:N518" si="93">IF(M475&lt;=1000,(0),IF(M475&lt;3600,(1),IF(M475&gt;=3601,(2),"")))</f>
        <v>0</v>
      </c>
      <c r="R475" s="188"/>
      <c r="S475" s="191"/>
      <c r="T475" s="190"/>
    </row>
    <row r="476" spans="1:20" ht="13.75" thickBot="1" x14ac:dyDescent="0.85">
      <c r="A476" s="79">
        <f t="shared" si="89"/>
        <v>458</v>
      </c>
      <c r="B476" s="174">
        <f t="shared" si="90"/>
        <v>0</v>
      </c>
      <c r="C476" s="175" t="str">
        <f t="shared" si="91"/>
        <v/>
      </c>
      <c r="D476" s="176" t="str">
        <f t="shared" si="92"/>
        <v/>
      </c>
      <c r="E476" s="167"/>
      <c r="F476" s="177" t="str">
        <f t="shared" si="86"/>
        <v/>
      </c>
      <c r="G476" s="169" t="str">
        <f t="shared" si="87"/>
        <v/>
      </c>
      <c r="H476" s="177" t="str">
        <f t="shared" si="82"/>
        <v/>
      </c>
      <c r="I476" s="177" t="str">
        <f t="shared" si="83"/>
        <v/>
      </c>
      <c r="J476" s="178" t="str">
        <f t="shared" si="84"/>
        <v/>
      </c>
      <c r="K476" s="171" t="str">
        <f t="shared" si="85"/>
        <v/>
      </c>
      <c r="L476" s="179" t="e">
        <f t="shared" si="88"/>
        <v>#VALUE!</v>
      </c>
      <c r="M476" s="180"/>
      <c r="N476" s="216">
        <f t="shared" si="93"/>
        <v>0</v>
      </c>
      <c r="R476" s="188"/>
      <c r="S476" s="191"/>
      <c r="T476" s="190"/>
    </row>
    <row r="477" spans="1:20" ht="13.75" thickBot="1" x14ac:dyDescent="0.85">
      <c r="A477" s="79">
        <f t="shared" si="89"/>
        <v>459</v>
      </c>
      <c r="B477" s="174">
        <f t="shared" si="90"/>
        <v>0</v>
      </c>
      <c r="C477" s="175" t="str">
        <f t="shared" si="91"/>
        <v/>
      </c>
      <c r="D477" s="176" t="str">
        <f t="shared" si="92"/>
        <v/>
      </c>
      <c r="E477" s="167"/>
      <c r="F477" s="177" t="str">
        <f t="shared" si="86"/>
        <v/>
      </c>
      <c r="G477" s="169" t="str">
        <f t="shared" si="87"/>
        <v/>
      </c>
      <c r="H477" s="177" t="str">
        <f t="shared" si="82"/>
        <v/>
      </c>
      <c r="I477" s="177" t="str">
        <f t="shared" si="83"/>
        <v/>
      </c>
      <c r="J477" s="178" t="str">
        <f t="shared" si="84"/>
        <v/>
      </c>
      <c r="K477" s="171" t="str">
        <f t="shared" si="85"/>
        <v/>
      </c>
      <c r="L477" s="179" t="e">
        <f t="shared" si="88"/>
        <v>#VALUE!</v>
      </c>
      <c r="M477" s="180"/>
      <c r="N477" s="216">
        <f t="shared" si="93"/>
        <v>0</v>
      </c>
      <c r="R477" s="188"/>
      <c r="S477" s="191"/>
      <c r="T477" s="190"/>
    </row>
    <row r="478" spans="1:20" ht="13.75" thickBot="1" x14ac:dyDescent="0.85">
      <c r="A478" s="79">
        <f t="shared" si="89"/>
        <v>460</v>
      </c>
      <c r="B478" s="174">
        <f t="shared" si="90"/>
        <v>0</v>
      </c>
      <c r="C478" s="175" t="str">
        <f t="shared" si="91"/>
        <v/>
      </c>
      <c r="D478" s="176" t="str">
        <f t="shared" si="92"/>
        <v/>
      </c>
      <c r="E478" s="181">
        <f>SUM(D469:D478)</f>
        <v>0</v>
      </c>
      <c r="F478" s="177" t="str">
        <f t="shared" si="86"/>
        <v/>
      </c>
      <c r="G478" s="169" t="str">
        <f t="shared" si="87"/>
        <v/>
      </c>
      <c r="H478" s="177" t="str">
        <f t="shared" si="82"/>
        <v/>
      </c>
      <c r="I478" s="177" t="str">
        <f t="shared" si="83"/>
        <v/>
      </c>
      <c r="J478" s="178" t="str">
        <f t="shared" si="84"/>
        <v/>
      </c>
      <c r="K478" s="171" t="str">
        <f t="shared" si="85"/>
        <v/>
      </c>
      <c r="L478" s="179" t="e">
        <f t="shared" si="88"/>
        <v>#VALUE!</v>
      </c>
      <c r="M478" s="180"/>
      <c r="N478" s="216">
        <f t="shared" si="93"/>
        <v>0</v>
      </c>
      <c r="R478" s="188"/>
      <c r="S478" s="191"/>
      <c r="T478" s="190"/>
    </row>
    <row r="479" spans="1:20" ht="13.75" thickBot="1" x14ac:dyDescent="0.85">
      <c r="A479" s="79">
        <f t="shared" si="89"/>
        <v>461</v>
      </c>
      <c r="B479" s="174">
        <f t="shared" si="90"/>
        <v>0</v>
      </c>
      <c r="C479" s="175" t="str">
        <f t="shared" si="91"/>
        <v/>
      </c>
      <c r="D479" s="176" t="str">
        <f t="shared" si="92"/>
        <v/>
      </c>
      <c r="E479" s="167"/>
      <c r="F479" s="177" t="str">
        <f t="shared" si="86"/>
        <v/>
      </c>
      <c r="G479" s="169" t="str">
        <f t="shared" si="87"/>
        <v/>
      </c>
      <c r="H479" s="177" t="str">
        <f t="shared" si="82"/>
        <v/>
      </c>
      <c r="I479" s="177" t="str">
        <f t="shared" si="83"/>
        <v/>
      </c>
      <c r="J479" s="178" t="str">
        <f t="shared" si="84"/>
        <v/>
      </c>
      <c r="K479" s="171" t="str">
        <f t="shared" si="85"/>
        <v/>
      </c>
      <c r="L479" s="179" t="e">
        <f t="shared" si="88"/>
        <v>#VALUE!</v>
      </c>
      <c r="M479" s="180"/>
      <c r="N479" s="216">
        <f t="shared" si="93"/>
        <v>0</v>
      </c>
      <c r="R479" s="188"/>
      <c r="S479" s="191"/>
      <c r="T479" s="190"/>
    </row>
    <row r="480" spans="1:20" ht="13.75" thickBot="1" x14ac:dyDescent="0.85">
      <c r="A480" s="79">
        <f t="shared" si="89"/>
        <v>462</v>
      </c>
      <c r="B480" s="174">
        <f t="shared" si="90"/>
        <v>0</v>
      </c>
      <c r="C480" s="175" t="str">
        <f t="shared" si="91"/>
        <v/>
      </c>
      <c r="D480" s="176" t="str">
        <f t="shared" si="92"/>
        <v/>
      </c>
      <c r="E480" s="167"/>
      <c r="F480" s="177" t="str">
        <f t="shared" si="86"/>
        <v/>
      </c>
      <c r="G480" s="169" t="str">
        <f t="shared" si="87"/>
        <v/>
      </c>
      <c r="H480" s="177" t="str">
        <f t="shared" si="82"/>
        <v/>
      </c>
      <c r="I480" s="177" t="str">
        <f t="shared" si="83"/>
        <v/>
      </c>
      <c r="J480" s="178" t="str">
        <f t="shared" si="84"/>
        <v/>
      </c>
      <c r="K480" s="171" t="str">
        <f t="shared" si="85"/>
        <v/>
      </c>
      <c r="L480" s="179" t="e">
        <f t="shared" si="88"/>
        <v>#VALUE!</v>
      </c>
      <c r="M480" s="180"/>
      <c r="N480" s="216">
        <f t="shared" si="93"/>
        <v>0</v>
      </c>
      <c r="R480" s="188"/>
      <c r="S480" s="191"/>
      <c r="T480" s="190"/>
    </row>
    <row r="481" spans="1:20" ht="13.75" thickBot="1" x14ac:dyDescent="0.85">
      <c r="A481" s="79">
        <f t="shared" si="89"/>
        <v>463</v>
      </c>
      <c r="B481" s="174">
        <f t="shared" si="90"/>
        <v>0</v>
      </c>
      <c r="C481" s="175" t="str">
        <f t="shared" si="91"/>
        <v/>
      </c>
      <c r="D481" s="176" t="str">
        <f t="shared" si="92"/>
        <v/>
      </c>
      <c r="E481" s="167"/>
      <c r="F481" s="177" t="str">
        <f t="shared" si="86"/>
        <v/>
      </c>
      <c r="G481" s="169" t="str">
        <f t="shared" si="87"/>
        <v/>
      </c>
      <c r="H481" s="177" t="str">
        <f t="shared" si="82"/>
        <v/>
      </c>
      <c r="I481" s="177" t="str">
        <f t="shared" si="83"/>
        <v/>
      </c>
      <c r="J481" s="178" t="str">
        <f t="shared" si="84"/>
        <v/>
      </c>
      <c r="K481" s="171" t="str">
        <f t="shared" si="85"/>
        <v/>
      </c>
      <c r="L481" s="179" t="e">
        <f t="shared" si="88"/>
        <v>#VALUE!</v>
      </c>
      <c r="M481" s="180"/>
      <c r="N481" s="216">
        <f t="shared" si="93"/>
        <v>0</v>
      </c>
      <c r="R481" s="188"/>
      <c r="S481" s="191"/>
      <c r="T481" s="190"/>
    </row>
    <row r="482" spans="1:20" ht="13.75" thickBot="1" x14ac:dyDescent="0.85">
      <c r="A482" s="79">
        <f t="shared" si="89"/>
        <v>464</v>
      </c>
      <c r="B482" s="174">
        <f t="shared" si="90"/>
        <v>0</v>
      </c>
      <c r="C482" s="175" t="str">
        <f t="shared" si="91"/>
        <v/>
      </c>
      <c r="D482" s="176" t="str">
        <f t="shared" si="92"/>
        <v/>
      </c>
      <c r="E482" s="167"/>
      <c r="F482" s="177" t="str">
        <f t="shared" si="86"/>
        <v/>
      </c>
      <c r="G482" s="169" t="str">
        <f t="shared" si="87"/>
        <v/>
      </c>
      <c r="H482" s="177" t="str">
        <f t="shared" si="82"/>
        <v/>
      </c>
      <c r="I482" s="177" t="str">
        <f t="shared" si="83"/>
        <v/>
      </c>
      <c r="J482" s="178" t="str">
        <f t="shared" si="84"/>
        <v/>
      </c>
      <c r="K482" s="171" t="str">
        <f t="shared" si="85"/>
        <v/>
      </c>
      <c r="L482" s="179" t="e">
        <f t="shared" si="88"/>
        <v>#VALUE!</v>
      </c>
      <c r="M482" s="180"/>
      <c r="N482" s="216">
        <f t="shared" si="93"/>
        <v>0</v>
      </c>
      <c r="R482" s="188"/>
      <c r="S482" s="191"/>
      <c r="T482" s="190"/>
    </row>
    <row r="483" spans="1:20" ht="13.75" thickBot="1" x14ac:dyDescent="0.85">
      <c r="A483" s="79">
        <f t="shared" si="89"/>
        <v>465</v>
      </c>
      <c r="B483" s="174">
        <f t="shared" si="90"/>
        <v>0</v>
      </c>
      <c r="C483" s="175" t="str">
        <f t="shared" si="91"/>
        <v/>
      </c>
      <c r="D483" s="176" t="str">
        <f t="shared" si="92"/>
        <v/>
      </c>
      <c r="E483" s="167"/>
      <c r="F483" s="177" t="str">
        <f t="shared" si="86"/>
        <v/>
      </c>
      <c r="G483" s="169" t="str">
        <f t="shared" si="87"/>
        <v/>
      </c>
      <c r="H483" s="177" t="str">
        <f t="shared" si="82"/>
        <v/>
      </c>
      <c r="I483" s="177" t="str">
        <f t="shared" si="83"/>
        <v/>
      </c>
      <c r="J483" s="178" t="str">
        <f t="shared" si="84"/>
        <v/>
      </c>
      <c r="K483" s="171" t="str">
        <f t="shared" si="85"/>
        <v/>
      </c>
      <c r="L483" s="179" t="e">
        <f t="shared" si="88"/>
        <v>#VALUE!</v>
      </c>
      <c r="M483" s="180"/>
      <c r="N483" s="216">
        <f t="shared" si="93"/>
        <v>0</v>
      </c>
      <c r="R483" s="188"/>
      <c r="S483" s="191"/>
      <c r="T483" s="190"/>
    </row>
    <row r="484" spans="1:20" ht="13.75" thickBot="1" x14ac:dyDescent="0.85">
      <c r="A484" s="79">
        <f t="shared" si="89"/>
        <v>466</v>
      </c>
      <c r="B484" s="174">
        <f t="shared" si="90"/>
        <v>0</v>
      </c>
      <c r="C484" s="175" t="str">
        <f t="shared" si="91"/>
        <v/>
      </c>
      <c r="D484" s="176" t="str">
        <f t="shared" si="92"/>
        <v/>
      </c>
      <c r="E484" s="167"/>
      <c r="F484" s="177" t="str">
        <f t="shared" si="86"/>
        <v/>
      </c>
      <c r="G484" s="169" t="str">
        <f t="shared" si="87"/>
        <v/>
      </c>
      <c r="H484" s="177" t="str">
        <f t="shared" si="82"/>
        <v/>
      </c>
      <c r="I484" s="177" t="str">
        <f t="shared" si="83"/>
        <v/>
      </c>
      <c r="J484" s="178" t="str">
        <f t="shared" si="84"/>
        <v/>
      </c>
      <c r="K484" s="171" t="str">
        <f t="shared" si="85"/>
        <v/>
      </c>
      <c r="L484" s="179" t="e">
        <f t="shared" si="88"/>
        <v>#VALUE!</v>
      </c>
      <c r="M484" s="180"/>
      <c r="N484" s="216">
        <f t="shared" si="93"/>
        <v>0</v>
      </c>
      <c r="R484" s="188"/>
      <c r="S484" s="191"/>
      <c r="T484" s="190"/>
    </row>
    <row r="485" spans="1:20" ht="13.75" thickBot="1" x14ac:dyDescent="0.85">
      <c r="A485" s="79">
        <f t="shared" si="89"/>
        <v>467</v>
      </c>
      <c r="B485" s="174">
        <f t="shared" si="90"/>
        <v>0</v>
      </c>
      <c r="C485" s="175" t="str">
        <f t="shared" si="91"/>
        <v/>
      </c>
      <c r="D485" s="176" t="str">
        <f t="shared" si="92"/>
        <v/>
      </c>
      <c r="E485" s="167"/>
      <c r="F485" s="177" t="str">
        <f t="shared" si="86"/>
        <v/>
      </c>
      <c r="G485" s="169" t="str">
        <f t="shared" si="87"/>
        <v/>
      </c>
      <c r="H485" s="177" t="str">
        <f t="shared" si="82"/>
        <v/>
      </c>
      <c r="I485" s="177" t="str">
        <f t="shared" si="83"/>
        <v/>
      </c>
      <c r="J485" s="178" t="str">
        <f t="shared" si="84"/>
        <v/>
      </c>
      <c r="K485" s="171" t="str">
        <f t="shared" si="85"/>
        <v/>
      </c>
      <c r="L485" s="179" t="e">
        <f t="shared" si="88"/>
        <v>#VALUE!</v>
      </c>
      <c r="M485" s="180"/>
      <c r="N485" s="216">
        <f t="shared" si="93"/>
        <v>0</v>
      </c>
      <c r="R485" s="188"/>
      <c r="S485" s="191"/>
      <c r="T485" s="190"/>
    </row>
    <row r="486" spans="1:20" ht="13.75" thickBot="1" x14ac:dyDescent="0.85">
      <c r="A486" s="79">
        <f t="shared" si="89"/>
        <v>468</v>
      </c>
      <c r="B486" s="174">
        <f t="shared" si="90"/>
        <v>0</v>
      </c>
      <c r="C486" s="175" t="str">
        <f t="shared" si="91"/>
        <v/>
      </c>
      <c r="D486" s="176" t="str">
        <f t="shared" si="92"/>
        <v/>
      </c>
      <c r="E486" s="167"/>
      <c r="F486" s="177" t="str">
        <f t="shared" si="86"/>
        <v/>
      </c>
      <c r="G486" s="169" t="str">
        <f t="shared" si="87"/>
        <v/>
      </c>
      <c r="H486" s="177" t="str">
        <f t="shared" si="82"/>
        <v/>
      </c>
      <c r="I486" s="177" t="str">
        <f t="shared" si="83"/>
        <v/>
      </c>
      <c r="J486" s="178" t="str">
        <f t="shared" si="84"/>
        <v/>
      </c>
      <c r="K486" s="171" t="str">
        <f t="shared" si="85"/>
        <v/>
      </c>
      <c r="L486" s="179" t="e">
        <f t="shared" si="88"/>
        <v>#VALUE!</v>
      </c>
      <c r="M486" s="180"/>
      <c r="N486" s="216">
        <f t="shared" si="93"/>
        <v>0</v>
      </c>
      <c r="R486" s="188"/>
      <c r="S486" s="191"/>
      <c r="T486" s="190"/>
    </row>
    <row r="487" spans="1:20" ht="13.75" thickBot="1" x14ac:dyDescent="0.85">
      <c r="A487" s="79">
        <f t="shared" si="89"/>
        <v>469</v>
      </c>
      <c r="B487" s="174">
        <f t="shared" si="90"/>
        <v>0</v>
      </c>
      <c r="C487" s="175" t="str">
        <f t="shared" si="91"/>
        <v/>
      </c>
      <c r="D487" s="176" t="str">
        <f t="shared" si="92"/>
        <v/>
      </c>
      <c r="E487" s="167"/>
      <c r="F487" s="177" t="str">
        <f t="shared" si="86"/>
        <v/>
      </c>
      <c r="G487" s="169" t="str">
        <f t="shared" si="87"/>
        <v/>
      </c>
      <c r="H487" s="177" t="str">
        <f t="shared" si="82"/>
        <v/>
      </c>
      <c r="I487" s="177" t="str">
        <f t="shared" si="83"/>
        <v/>
      </c>
      <c r="J487" s="178" t="str">
        <f t="shared" si="84"/>
        <v/>
      </c>
      <c r="K487" s="171" t="str">
        <f t="shared" si="85"/>
        <v/>
      </c>
      <c r="L487" s="179" t="e">
        <f t="shared" si="88"/>
        <v>#VALUE!</v>
      </c>
      <c r="M487" s="180"/>
      <c r="N487" s="216">
        <f t="shared" si="93"/>
        <v>0</v>
      </c>
      <c r="R487" s="188"/>
      <c r="S487" s="191"/>
      <c r="T487" s="190"/>
    </row>
    <row r="488" spans="1:20" ht="13.75" thickBot="1" x14ac:dyDescent="0.85">
      <c r="A488" s="79">
        <f t="shared" si="89"/>
        <v>470</v>
      </c>
      <c r="B488" s="174">
        <f t="shared" si="90"/>
        <v>0</v>
      </c>
      <c r="C488" s="175" t="str">
        <f t="shared" si="91"/>
        <v/>
      </c>
      <c r="D488" s="176" t="str">
        <f t="shared" si="92"/>
        <v/>
      </c>
      <c r="E488" s="181">
        <f>SUM(D479:D488)</f>
        <v>0</v>
      </c>
      <c r="F488" s="177" t="str">
        <f t="shared" si="86"/>
        <v/>
      </c>
      <c r="G488" s="169" t="str">
        <f t="shared" si="87"/>
        <v/>
      </c>
      <c r="H488" s="177" t="str">
        <f t="shared" si="82"/>
        <v/>
      </c>
      <c r="I488" s="177" t="str">
        <f t="shared" si="83"/>
        <v/>
      </c>
      <c r="J488" s="178" t="str">
        <f t="shared" si="84"/>
        <v/>
      </c>
      <c r="K488" s="171" t="str">
        <f t="shared" si="85"/>
        <v/>
      </c>
      <c r="L488" s="179" t="e">
        <f t="shared" si="88"/>
        <v>#VALUE!</v>
      </c>
      <c r="M488" s="180"/>
      <c r="N488" s="216">
        <f t="shared" si="93"/>
        <v>0</v>
      </c>
      <c r="R488" s="188"/>
      <c r="S488" s="191"/>
      <c r="T488" s="190"/>
    </row>
    <row r="489" spans="1:20" ht="13.75" thickBot="1" x14ac:dyDescent="0.85">
      <c r="A489" s="79">
        <f t="shared" si="89"/>
        <v>471</v>
      </c>
      <c r="B489" s="174">
        <f t="shared" si="90"/>
        <v>0</v>
      </c>
      <c r="C489" s="175" t="str">
        <f t="shared" si="91"/>
        <v/>
      </c>
      <c r="D489" s="176" t="str">
        <f t="shared" si="92"/>
        <v/>
      </c>
      <c r="E489" s="167"/>
      <c r="F489" s="177" t="str">
        <f t="shared" si="86"/>
        <v/>
      </c>
      <c r="G489" s="169" t="str">
        <f t="shared" si="87"/>
        <v/>
      </c>
      <c r="H489" s="177" t="str">
        <f t="shared" si="82"/>
        <v/>
      </c>
      <c r="I489" s="177" t="str">
        <f t="shared" si="83"/>
        <v/>
      </c>
      <c r="J489" s="178" t="str">
        <f t="shared" si="84"/>
        <v/>
      </c>
      <c r="K489" s="171" t="str">
        <f t="shared" si="85"/>
        <v/>
      </c>
      <c r="L489" s="179" t="e">
        <f t="shared" si="88"/>
        <v>#VALUE!</v>
      </c>
      <c r="M489" s="180"/>
      <c r="N489" s="216">
        <f t="shared" si="93"/>
        <v>0</v>
      </c>
      <c r="R489" s="188"/>
      <c r="S489" s="191"/>
      <c r="T489" s="190"/>
    </row>
    <row r="490" spans="1:20" ht="13.75" thickBot="1" x14ac:dyDescent="0.85">
      <c r="A490" s="79">
        <f t="shared" si="89"/>
        <v>472</v>
      </c>
      <c r="B490" s="174">
        <f t="shared" si="90"/>
        <v>0</v>
      </c>
      <c r="C490" s="175" t="str">
        <f t="shared" si="91"/>
        <v/>
      </c>
      <c r="D490" s="176" t="str">
        <f t="shared" si="92"/>
        <v/>
      </c>
      <c r="E490" s="167"/>
      <c r="F490" s="177" t="str">
        <f t="shared" si="86"/>
        <v/>
      </c>
      <c r="G490" s="169" t="str">
        <f t="shared" si="87"/>
        <v/>
      </c>
      <c r="H490" s="177" t="str">
        <f t="shared" si="82"/>
        <v/>
      </c>
      <c r="I490" s="177" t="str">
        <f t="shared" si="83"/>
        <v/>
      </c>
      <c r="J490" s="178" t="str">
        <f t="shared" si="84"/>
        <v/>
      </c>
      <c r="K490" s="171" t="str">
        <f t="shared" si="85"/>
        <v/>
      </c>
      <c r="L490" s="179" t="e">
        <f t="shared" si="88"/>
        <v>#VALUE!</v>
      </c>
      <c r="M490" s="180"/>
      <c r="N490" s="216">
        <f t="shared" si="93"/>
        <v>0</v>
      </c>
      <c r="R490" s="188"/>
      <c r="S490" s="191"/>
      <c r="T490" s="190"/>
    </row>
    <row r="491" spans="1:20" ht="13.75" thickBot="1" x14ac:dyDescent="0.85">
      <c r="A491" s="79">
        <f t="shared" si="89"/>
        <v>473</v>
      </c>
      <c r="B491" s="174">
        <f t="shared" si="90"/>
        <v>0</v>
      </c>
      <c r="C491" s="175" t="str">
        <f t="shared" si="91"/>
        <v/>
      </c>
      <c r="D491" s="176" t="str">
        <f t="shared" si="92"/>
        <v/>
      </c>
      <c r="E491" s="167"/>
      <c r="F491" s="177" t="str">
        <f t="shared" si="86"/>
        <v/>
      </c>
      <c r="G491" s="169" t="str">
        <f t="shared" si="87"/>
        <v/>
      </c>
      <c r="H491" s="177" t="str">
        <f t="shared" si="82"/>
        <v/>
      </c>
      <c r="I491" s="177" t="str">
        <f t="shared" si="83"/>
        <v/>
      </c>
      <c r="J491" s="178" t="str">
        <f t="shared" si="84"/>
        <v/>
      </c>
      <c r="K491" s="171" t="str">
        <f t="shared" si="85"/>
        <v/>
      </c>
      <c r="L491" s="179" t="e">
        <f t="shared" si="88"/>
        <v>#VALUE!</v>
      </c>
      <c r="M491" s="180"/>
      <c r="N491" s="216">
        <f t="shared" si="93"/>
        <v>0</v>
      </c>
      <c r="R491" s="188"/>
      <c r="S491" s="191"/>
      <c r="T491" s="190"/>
    </row>
    <row r="492" spans="1:20" ht="13.75" thickBot="1" x14ac:dyDescent="0.85">
      <c r="A492" s="79">
        <f t="shared" si="89"/>
        <v>474</v>
      </c>
      <c r="B492" s="174">
        <f t="shared" si="90"/>
        <v>0</v>
      </c>
      <c r="C492" s="175" t="str">
        <f t="shared" si="91"/>
        <v/>
      </c>
      <c r="D492" s="176" t="str">
        <f t="shared" si="92"/>
        <v/>
      </c>
      <c r="E492" s="167"/>
      <c r="F492" s="177" t="str">
        <f t="shared" si="86"/>
        <v/>
      </c>
      <c r="G492" s="169" t="str">
        <f t="shared" si="87"/>
        <v/>
      </c>
      <c r="H492" s="177" t="str">
        <f t="shared" si="82"/>
        <v/>
      </c>
      <c r="I492" s="177" t="str">
        <f t="shared" si="83"/>
        <v/>
      </c>
      <c r="J492" s="178" t="str">
        <f t="shared" si="84"/>
        <v/>
      </c>
      <c r="K492" s="171" t="str">
        <f t="shared" si="85"/>
        <v/>
      </c>
      <c r="L492" s="179" t="e">
        <f t="shared" si="88"/>
        <v>#VALUE!</v>
      </c>
      <c r="M492" s="180"/>
      <c r="N492" s="216">
        <f t="shared" si="93"/>
        <v>0</v>
      </c>
      <c r="R492" s="188"/>
      <c r="S492" s="191"/>
      <c r="T492" s="190"/>
    </row>
    <row r="493" spans="1:20" ht="13.75" thickBot="1" x14ac:dyDescent="0.85">
      <c r="A493" s="79">
        <f t="shared" si="89"/>
        <v>475</v>
      </c>
      <c r="B493" s="174">
        <f t="shared" si="90"/>
        <v>0</v>
      </c>
      <c r="C493" s="175" t="str">
        <f t="shared" si="91"/>
        <v/>
      </c>
      <c r="D493" s="176" t="str">
        <f t="shared" si="92"/>
        <v/>
      </c>
      <c r="E493" s="167"/>
      <c r="F493" s="177" t="str">
        <f t="shared" si="86"/>
        <v/>
      </c>
      <c r="G493" s="169" t="str">
        <f t="shared" si="87"/>
        <v/>
      </c>
      <c r="H493" s="177" t="str">
        <f t="shared" si="82"/>
        <v/>
      </c>
      <c r="I493" s="177" t="str">
        <f t="shared" si="83"/>
        <v/>
      </c>
      <c r="J493" s="178" t="str">
        <f t="shared" si="84"/>
        <v/>
      </c>
      <c r="K493" s="171" t="str">
        <f t="shared" si="85"/>
        <v/>
      </c>
      <c r="L493" s="179" t="e">
        <f t="shared" si="88"/>
        <v>#VALUE!</v>
      </c>
      <c r="M493" s="180"/>
      <c r="N493" s="216">
        <f t="shared" si="93"/>
        <v>0</v>
      </c>
      <c r="R493" s="188"/>
      <c r="S493" s="191"/>
      <c r="T493" s="190"/>
    </row>
    <row r="494" spans="1:20" ht="13.75" thickBot="1" x14ac:dyDescent="0.85">
      <c r="A494" s="79">
        <f t="shared" si="89"/>
        <v>476</v>
      </c>
      <c r="B494" s="174">
        <f t="shared" si="90"/>
        <v>0</v>
      </c>
      <c r="C494" s="175" t="str">
        <f t="shared" si="91"/>
        <v/>
      </c>
      <c r="D494" s="176" t="str">
        <f t="shared" si="92"/>
        <v/>
      </c>
      <c r="E494" s="167"/>
      <c r="F494" s="177" t="str">
        <f t="shared" si="86"/>
        <v/>
      </c>
      <c r="G494" s="169" t="str">
        <f t="shared" si="87"/>
        <v/>
      </c>
      <c r="H494" s="177" t="str">
        <f t="shared" si="82"/>
        <v/>
      </c>
      <c r="I494" s="177" t="str">
        <f t="shared" si="83"/>
        <v/>
      </c>
      <c r="J494" s="178" t="str">
        <f t="shared" si="84"/>
        <v/>
      </c>
      <c r="K494" s="171" t="str">
        <f t="shared" si="85"/>
        <v/>
      </c>
      <c r="L494" s="179" t="e">
        <f t="shared" si="88"/>
        <v>#VALUE!</v>
      </c>
      <c r="M494" s="180"/>
      <c r="N494" s="216">
        <f t="shared" si="93"/>
        <v>0</v>
      </c>
      <c r="R494" s="188"/>
      <c r="S494" s="191"/>
      <c r="T494" s="190"/>
    </row>
    <row r="495" spans="1:20" ht="13.75" thickBot="1" x14ac:dyDescent="0.85">
      <c r="A495" s="79">
        <f t="shared" si="89"/>
        <v>477</v>
      </c>
      <c r="B495" s="174">
        <f t="shared" si="90"/>
        <v>0</v>
      </c>
      <c r="C495" s="175" t="str">
        <f t="shared" si="91"/>
        <v/>
      </c>
      <c r="D495" s="176" t="str">
        <f t="shared" si="92"/>
        <v/>
      </c>
      <c r="E495" s="167"/>
      <c r="F495" s="177" t="str">
        <f t="shared" si="86"/>
        <v/>
      </c>
      <c r="G495" s="169" t="str">
        <f t="shared" si="87"/>
        <v/>
      </c>
      <c r="H495" s="177" t="str">
        <f t="shared" si="82"/>
        <v/>
      </c>
      <c r="I495" s="177" t="str">
        <f t="shared" si="83"/>
        <v/>
      </c>
      <c r="J495" s="178" t="str">
        <f t="shared" si="84"/>
        <v/>
      </c>
      <c r="K495" s="171" t="str">
        <f t="shared" si="85"/>
        <v/>
      </c>
      <c r="L495" s="179" t="e">
        <f t="shared" si="88"/>
        <v>#VALUE!</v>
      </c>
      <c r="M495" s="180"/>
      <c r="N495" s="216">
        <f t="shared" si="93"/>
        <v>0</v>
      </c>
      <c r="R495" s="188"/>
      <c r="S495" s="191"/>
      <c r="T495" s="190"/>
    </row>
    <row r="496" spans="1:20" ht="13.75" thickBot="1" x14ac:dyDescent="0.85">
      <c r="A496" s="79">
        <f t="shared" si="89"/>
        <v>478</v>
      </c>
      <c r="B496" s="174">
        <f t="shared" si="90"/>
        <v>0</v>
      </c>
      <c r="C496" s="175" t="str">
        <f t="shared" si="91"/>
        <v/>
      </c>
      <c r="D496" s="176" t="str">
        <f t="shared" si="92"/>
        <v/>
      </c>
      <c r="E496" s="167"/>
      <c r="F496" s="177" t="str">
        <f t="shared" si="86"/>
        <v/>
      </c>
      <c r="G496" s="169" t="str">
        <f t="shared" si="87"/>
        <v/>
      </c>
      <c r="H496" s="177" t="str">
        <f t="shared" si="82"/>
        <v/>
      </c>
      <c r="I496" s="177" t="str">
        <f t="shared" si="83"/>
        <v/>
      </c>
      <c r="J496" s="178" t="str">
        <f t="shared" si="84"/>
        <v/>
      </c>
      <c r="K496" s="171" t="str">
        <f t="shared" si="85"/>
        <v/>
      </c>
      <c r="L496" s="179" t="e">
        <f t="shared" si="88"/>
        <v>#VALUE!</v>
      </c>
      <c r="M496" s="180"/>
      <c r="N496" s="216">
        <f t="shared" si="93"/>
        <v>0</v>
      </c>
      <c r="R496" s="188"/>
      <c r="S496" s="191"/>
      <c r="T496" s="190"/>
    </row>
    <row r="497" spans="1:20" ht="13.75" thickBot="1" x14ac:dyDescent="0.85">
      <c r="A497" s="79">
        <f t="shared" si="89"/>
        <v>479</v>
      </c>
      <c r="B497" s="174">
        <f t="shared" si="90"/>
        <v>0</v>
      </c>
      <c r="C497" s="175" t="str">
        <f t="shared" si="91"/>
        <v/>
      </c>
      <c r="D497" s="176" t="str">
        <f t="shared" si="92"/>
        <v/>
      </c>
      <c r="E497" s="167"/>
      <c r="F497" s="177" t="str">
        <f t="shared" si="86"/>
        <v/>
      </c>
      <c r="G497" s="169" t="str">
        <f t="shared" si="87"/>
        <v/>
      </c>
      <c r="H497" s="177" t="str">
        <f t="shared" si="82"/>
        <v/>
      </c>
      <c r="I497" s="177" t="str">
        <f t="shared" si="83"/>
        <v/>
      </c>
      <c r="J497" s="178" t="str">
        <f t="shared" si="84"/>
        <v/>
      </c>
      <c r="K497" s="171" t="str">
        <f t="shared" si="85"/>
        <v/>
      </c>
      <c r="L497" s="179" t="e">
        <f t="shared" si="88"/>
        <v>#VALUE!</v>
      </c>
      <c r="M497" s="180"/>
      <c r="N497" s="216">
        <f t="shared" si="93"/>
        <v>0</v>
      </c>
      <c r="R497" s="188"/>
      <c r="S497" s="191"/>
      <c r="T497" s="190"/>
    </row>
    <row r="498" spans="1:20" ht="13.75" thickBot="1" x14ac:dyDescent="0.85">
      <c r="A498" s="79">
        <f t="shared" si="89"/>
        <v>480</v>
      </c>
      <c r="B498" s="174">
        <f t="shared" si="90"/>
        <v>0</v>
      </c>
      <c r="C498" s="175" t="str">
        <f t="shared" si="91"/>
        <v/>
      </c>
      <c r="D498" s="176" t="str">
        <f t="shared" si="92"/>
        <v/>
      </c>
      <c r="E498" s="181">
        <f>SUM(D489:D498)</f>
        <v>0</v>
      </c>
      <c r="F498" s="177" t="str">
        <f t="shared" si="86"/>
        <v/>
      </c>
      <c r="G498" s="169" t="str">
        <f t="shared" si="87"/>
        <v/>
      </c>
      <c r="H498" s="177" t="str">
        <f t="shared" si="82"/>
        <v/>
      </c>
      <c r="I498" s="177" t="str">
        <f t="shared" si="83"/>
        <v/>
      </c>
      <c r="J498" s="178" t="str">
        <f t="shared" si="84"/>
        <v/>
      </c>
      <c r="K498" s="171" t="str">
        <f t="shared" si="85"/>
        <v/>
      </c>
      <c r="L498" s="179" t="e">
        <f t="shared" si="88"/>
        <v>#VALUE!</v>
      </c>
      <c r="M498" s="180"/>
      <c r="N498" s="216">
        <f t="shared" si="93"/>
        <v>0</v>
      </c>
      <c r="R498" s="188"/>
      <c r="S498" s="191"/>
      <c r="T498" s="190"/>
    </row>
    <row r="499" spans="1:20" ht="13.75" thickBot="1" x14ac:dyDescent="0.85">
      <c r="A499" s="79">
        <f t="shared" si="89"/>
        <v>481</v>
      </c>
      <c r="B499" s="174">
        <f t="shared" si="90"/>
        <v>0</v>
      </c>
      <c r="C499" s="175" t="str">
        <f t="shared" si="91"/>
        <v/>
      </c>
      <c r="D499" s="176" t="str">
        <f t="shared" si="92"/>
        <v/>
      </c>
      <c r="E499" s="167"/>
      <c r="F499" s="177" t="str">
        <f t="shared" si="86"/>
        <v/>
      </c>
      <c r="G499" s="169" t="str">
        <f t="shared" si="87"/>
        <v/>
      </c>
      <c r="H499" s="177" t="str">
        <f t="shared" si="82"/>
        <v/>
      </c>
      <c r="I499" s="177" t="str">
        <f t="shared" si="83"/>
        <v/>
      </c>
      <c r="J499" s="178" t="str">
        <f t="shared" si="84"/>
        <v/>
      </c>
      <c r="K499" s="171" t="str">
        <f t="shared" si="85"/>
        <v/>
      </c>
      <c r="L499" s="179" t="e">
        <f t="shared" si="88"/>
        <v>#VALUE!</v>
      </c>
      <c r="M499" s="180"/>
      <c r="N499" s="216">
        <f t="shared" si="93"/>
        <v>0</v>
      </c>
      <c r="R499" s="188"/>
      <c r="S499" s="191"/>
      <c r="T499" s="190"/>
    </row>
    <row r="500" spans="1:20" ht="13.75" thickBot="1" x14ac:dyDescent="0.85">
      <c r="A500" s="79">
        <f t="shared" si="89"/>
        <v>482</v>
      </c>
      <c r="B500" s="174">
        <f t="shared" si="90"/>
        <v>0</v>
      </c>
      <c r="C500" s="175" t="str">
        <f t="shared" si="91"/>
        <v/>
      </c>
      <c r="D500" s="176" t="str">
        <f t="shared" si="92"/>
        <v/>
      </c>
      <c r="E500" s="167"/>
      <c r="F500" s="177" t="str">
        <f t="shared" si="86"/>
        <v/>
      </c>
      <c r="G500" s="169" t="str">
        <f t="shared" si="87"/>
        <v/>
      </c>
      <c r="H500" s="177" t="str">
        <f t="shared" si="82"/>
        <v/>
      </c>
      <c r="I500" s="177" t="str">
        <f t="shared" si="83"/>
        <v/>
      </c>
      <c r="J500" s="178" t="str">
        <f t="shared" si="84"/>
        <v/>
      </c>
      <c r="K500" s="171" t="str">
        <f t="shared" si="85"/>
        <v/>
      </c>
      <c r="L500" s="179" t="e">
        <f t="shared" si="88"/>
        <v>#VALUE!</v>
      </c>
      <c r="M500" s="180"/>
      <c r="N500" s="216">
        <f t="shared" si="93"/>
        <v>0</v>
      </c>
      <c r="R500" s="188"/>
      <c r="S500" s="191"/>
      <c r="T500" s="190"/>
    </row>
    <row r="501" spans="1:20" ht="13.75" thickBot="1" x14ac:dyDescent="0.85">
      <c r="A501" s="79">
        <f t="shared" si="89"/>
        <v>483</v>
      </c>
      <c r="B501" s="174">
        <f t="shared" si="90"/>
        <v>0</v>
      </c>
      <c r="C501" s="175" t="str">
        <f t="shared" si="91"/>
        <v/>
      </c>
      <c r="D501" s="176" t="str">
        <f t="shared" si="92"/>
        <v/>
      </c>
      <c r="E501" s="167"/>
      <c r="F501" s="177" t="str">
        <f t="shared" si="86"/>
        <v/>
      </c>
      <c r="G501" s="169" t="str">
        <f t="shared" si="87"/>
        <v/>
      </c>
      <c r="H501" s="177" t="str">
        <f t="shared" si="82"/>
        <v/>
      </c>
      <c r="I501" s="177" t="str">
        <f t="shared" si="83"/>
        <v/>
      </c>
      <c r="J501" s="178" t="str">
        <f t="shared" si="84"/>
        <v/>
      </c>
      <c r="K501" s="171" t="str">
        <f t="shared" si="85"/>
        <v/>
      </c>
      <c r="L501" s="179" t="e">
        <f t="shared" si="88"/>
        <v>#VALUE!</v>
      </c>
      <c r="M501" s="180"/>
      <c r="N501" s="216">
        <f t="shared" si="93"/>
        <v>0</v>
      </c>
      <c r="R501" s="188"/>
      <c r="S501" s="191"/>
      <c r="T501" s="190"/>
    </row>
    <row r="502" spans="1:20" ht="13.75" thickBot="1" x14ac:dyDescent="0.85">
      <c r="A502" s="79">
        <f t="shared" si="89"/>
        <v>484</v>
      </c>
      <c r="B502" s="174">
        <f t="shared" si="90"/>
        <v>0</v>
      </c>
      <c r="C502" s="175" t="str">
        <f t="shared" si="91"/>
        <v/>
      </c>
      <c r="D502" s="176" t="str">
        <f t="shared" si="92"/>
        <v/>
      </c>
      <c r="E502" s="167"/>
      <c r="F502" s="177" t="str">
        <f t="shared" si="86"/>
        <v/>
      </c>
      <c r="G502" s="169" t="str">
        <f t="shared" si="87"/>
        <v/>
      </c>
      <c r="H502" s="177" t="str">
        <f t="shared" si="82"/>
        <v/>
      </c>
      <c r="I502" s="177" t="str">
        <f t="shared" si="83"/>
        <v/>
      </c>
      <c r="J502" s="178" t="str">
        <f t="shared" si="84"/>
        <v/>
      </c>
      <c r="K502" s="171" t="str">
        <f t="shared" si="85"/>
        <v/>
      </c>
      <c r="L502" s="179" t="e">
        <f t="shared" si="88"/>
        <v>#VALUE!</v>
      </c>
      <c r="M502" s="180"/>
      <c r="N502" s="216">
        <f t="shared" si="93"/>
        <v>0</v>
      </c>
      <c r="R502" s="188"/>
      <c r="S502" s="191"/>
      <c r="T502" s="190"/>
    </row>
    <row r="503" spans="1:20" ht="13.75" thickBot="1" x14ac:dyDescent="0.85">
      <c r="A503" s="79">
        <f t="shared" si="89"/>
        <v>485</v>
      </c>
      <c r="B503" s="174">
        <f t="shared" si="90"/>
        <v>0</v>
      </c>
      <c r="C503" s="175" t="str">
        <f t="shared" si="91"/>
        <v/>
      </c>
      <c r="D503" s="176" t="str">
        <f t="shared" si="92"/>
        <v/>
      </c>
      <c r="E503" s="167"/>
      <c r="F503" s="177" t="str">
        <f t="shared" si="86"/>
        <v/>
      </c>
      <c r="G503" s="169" t="str">
        <f t="shared" si="87"/>
        <v/>
      </c>
      <c r="H503" s="177" t="str">
        <f t="shared" si="82"/>
        <v/>
      </c>
      <c r="I503" s="177" t="str">
        <f t="shared" si="83"/>
        <v/>
      </c>
      <c r="J503" s="178" t="str">
        <f t="shared" si="84"/>
        <v/>
      </c>
      <c r="K503" s="171" t="str">
        <f t="shared" si="85"/>
        <v/>
      </c>
      <c r="L503" s="179" t="e">
        <f t="shared" si="88"/>
        <v>#VALUE!</v>
      </c>
      <c r="M503" s="180"/>
      <c r="N503" s="216">
        <f t="shared" si="93"/>
        <v>0</v>
      </c>
      <c r="R503" s="188"/>
      <c r="S503" s="191"/>
      <c r="T503" s="190"/>
    </row>
    <row r="504" spans="1:20" ht="13.75" thickBot="1" x14ac:dyDescent="0.85">
      <c r="A504" s="79">
        <f t="shared" si="89"/>
        <v>486</v>
      </c>
      <c r="B504" s="174">
        <f t="shared" si="90"/>
        <v>0</v>
      </c>
      <c r="C504" s="175" t="str">
        <f t="shared" si="91"/>
        <v/>
      </c>
      <c r="D504" s="176" t="str">
        <f t="shared" si="92"/>
        <v/>
      </c>
      <c r="E504" s="167"/>
      <c r="F504" s="177" t="str">
        <f t="shared" si="86"/>
        <v/>
      </c>
      <c r="G504" s="169" t="str">
        <f t="shared" si="87"/>
        <v/>
      </c>
      <c r="H504" s="177" t="str">
        <f t="shared" si="82"/>
        <v/>
      </c>
      <c r="I504" s="177" t="str">
        <f t="shared" si="83"/>
        <v/>
      </c>
      <c r="J504" s="178" t="str">
        <f t="shared" si="84"/>
        <v/>
      </c>
      <c r="K504" s="171" t="str">
        <f t="shared" si="85"/>
        <v/>
      </c>
      <c r="L504" s="179" t="e">
        <f t="shared" si="88"/>
        <v>#VALUE!</v>
      </c>
      <c r="M504" s="180"/>
      <c r="N504" s="216">
        <f t="shared" si="93"/>
        <v>0</v>
      </c>
      <c r="R504" s="188"/>
      <c r="S504" s="191"/>
      <c r="T504" s="190"/>
    </row>
    <row r="505" spans="1:20" ht="13.75" thickBot="1" x14ac:dyDescent="0.85">
      <c r="A505" s="79">
        <f t="shared" si="89"/>
        <v>487</v>
      </c>
      <c r="B505" s="174">
        <f t="shared" si="90"/>
        <v>0</v>
      </c>
      <c r="C505" s="175" t="str">
        <f t="shared" si="91"/>
        <v/>
      </c>
      <c r="D505" s="176" t="str">
        <f t="shared" si="92"/>
        <v/>
      </c>
      <c r="E505" s="167"/>
      <c r="F505" s="177" t="str">
        <f t="shared" si="86"/>
        <v/>
      </c>
      <c r="G505" s="169" t="str">
        <f t="shared" si="87"/>
        <v/>
      </c>
      <c r="H505" s="177" t="str">
        <f t="shared" si="82"/>
        <v/>
      </c>
      <c r="I505" s="177" t="str">
        <f t="shared" si="83"/>
        <v/>
      </c>
      <c r="J505" s="178" t="str">
        <f t="shared" si="84"/>
        <v/>
      </c>
      <c r="K505" s="171" t="str">
        <f t="shared" si="85"/>
        <v/>
      </c>
      <c r="L505" s="179" t="e">
        <f t="shared" si="88"/>
        <v>#VALUE!</v>
      </c>
      <c r="M505" s="180"/>
      <c r="N505" s="216">
        <f t="shared" si="93"/>
        <v>0</v>
      </c>
      <c r="R505" s="188"/>
      <c r="S505" s="191"/>
      <c r="T505" s="190"/>
    </row>
    <row r="506" spans="1:20" ht="13.75" thickBot="1" x14ac:dyDescent="0.85">
      <c r="A506" s="79">
        <f t="shared" si="89"/>
        <v>488</v>
      </c>
      <c r="B506" s="174">
        <f t="shared" si="90"/>
        <v>0</v>
      </c>
      <c r="C506" s="175" t="str">
        <f t="shared" si="91"/>
        <v/>
      </c>
      <c r="D506" s="176" t="str">
        <f t="shared" si="92"/>
        <v/>
      </c>
      <c r="E506" s="167"/>
      <c r="F506" s="177" t="str">
        <f t="shared" si="86"/>
        <v/>
      </c>
      <c r="G506" s="169" t="str">
        <f t="shared" si="87"/>
        <v/>
      </c>
      <c r="H506" s="177" t="str">
        <f t="shared" si="82"/>
        <v/>
      </c>
      <c r="I506" s="177" t="str">
        <f t="shared" si="83"/>
        <v/>
      </c>
      <c r="J506" s="178" t="str">
        <f t="shared" si="84"/>
        <v/>
      </c>
      <c r="K506" s="171" t="str">
        <f t="shared" si="85"/>
        <v/>
      </c>
      <c r="L506" s="179" t="e">
        <f t="shared" si="88"/>
        <v>#VALUE!</v>
      </c>
      <c r="M506" s="180"/>
      <c r="N506" s="216">
        <f t="shared" si="93"/>
        <v>0</v>
      </c>
      <c r="R506" s="188"/>
      <c r="S506" s="191"/>
      <c r="T506" s="190"/>
    </row>
    <row r="507" spans="1:20" ht="13.75" thickBot="1" x14ac:dyDescent="0.85">
      <c r="A507" s="79">
        <f t="shared" si="89"/>
        <v>489</v>
      </c>
      <c r="B507" s="174">
        <f t="shared" si="90"/>
        <v>0</v>
      </c>
      <c r="C507" s="175" t="str">
        <f t="shared" si="91"/>
        <v/>
      </c>
      <c r="D507" s="176" t="str">
        <f t="shared" si="92"/>
        <v/>
      </c>
      <c r="E507" s="167"/>
      <c r="F507" s="177" t="str">
        <f t="shared" si="86"/>
        <v/>
      </c>
      <c r="G507" s="169" t="str">
        <f t="shared" si="87"/>
        <v/>
      </c>
      <c r="H507" s="177" t="str">
        <f t="shared" si="82"/>
        <v/>
      </c>
      <c r="I507" s="177" t="str">
        <f t="shared" si="83"/>
        <v/>
      </c>
      <c r="J507" s="178" t="str">
        <f t="shared" si="84"/>
        <v/>
      </c>
      <c r="K507" s="171" t="str">
        <f t="shared" si="85"/>
        <v/>
      </c>
      <c r="L507" s="179" t="e">
        <f t="shared" si="88"/>
        <v>#VALUE!</v>
      </c>
      <c r="M507" s="180"/>
      <c r="N507" s="216">
        <f t="shared" si="93"/>
        <v>0</v>
      </c>
      <c r="R507" s="188"/>
      <c r="S507" s="191"/>
      <c r="T507" s="190"/>
    </row>
    <row r="508" spans="1:20" ht="13.75" thickBot="1" x14ac:dyDescent="0.85">
      <c r="A508" s="79">
        <f t="shared" si="89"/>
        <v>490</v>
      </c>
      <c r="B508" s="174">
        <f t="shared" si="90"/>
        <v>0</v>
      </c>
      <c r="C508" s="175" t="str">
        <f t="shared" si="91"/>
        <v/>
      </c>
      <c r="D508" s="176" t="str">
        <f t="shared" si="92"/>
        <v/>
      </c>
      <c r="E508" s="181">
        <f>SUM(D499:D508)</f>
        <v>0</v>
      </c>
      <c r="F508" s="177" t="str">
        <f t="shared" si="86"/>
        <v/>
      </c>
      <c r="G508" s="169" t="str">
        <f t="shared" si="87"/>
        <v/>
      </c>
      <c r="H508" s="177" t="str">
        <f t="shared" si="82"/>
        <v/>
      </c>
      <c r="I508" s="177" t="str">
        <f t="shared" si="83"/>
        <v/>
      </c>
      <c r="J508" s="178" t="str">
        <f t="shared" si="84"/>
        <v/>
      </c>
      <c r="K508" s="171" t="str">
        <f t="shared" si="85"/>
        <v/>
      </c>
      <c r="L508" s="179" t="e">
        <f t="shared" si="88"/>
        <v>#VALUE!</v>
      </c>
      <c r="M508" s="180"/>
      <c r="N508" s="216">
        <f t="shared" si="93"/>
        <v>0</v>
      </c>
      <c r="R508" s="188"/>
      <c r="S508" s="191"/>
      <c r="T508" s="190"/>
    </row>
    <row r="509" spans="1:20" ht="13.75" thickBot="1" x14ac:dyDescent="0.85">
      <c r="A509" s="79">
        <f t="shared" si="89"/>
        <v>491</v>
      </c>
      <c r="B509" s="174">
        <f t="shared" si="90"/>
        <v>0</v>
      </c>
      <c r="C509" s="175" t="str">
        <f t="shared" si="91"/>
        <v/>
      </c>
      <c r="D509" s="176" t="str">
        <f t="shared" si="92"/>
        <v/>
      </c>
      <c r="E509" s="167"/>
      <c r="F509" s="177" t="str">
        <f t="shared" si="86"/>
        <v/>
      </c>
      <c r="G509" s="169" t="str">
        <f t="shared" si="87"/>
        <v/>
      </c>
      <c r="H509" s="177" t="str">
        <f t="shared" si="82"/>
        <v/>
      </c>
      <c r="I509" s="177" t="str">
        <f t="shared" si="83"/>
        <v/>
      </c>
      <c r="J509" s="178" t="str">
        <f t="shared" si="84"/>
        <v/>
      </c>
      <c r="K509" s="171" t="str">
        <f t="shared" si="85"/>
        <v/>
      </c>
      <c r="L509" s="179" t="e">
        <f t="shared" si="88"/>
        <v>#VALUE!</v>
      </c>
      <c r="M509" s="180"/>
      <c r="N509" s="216">
        <f t="shared" si="93"/>
        <v>0</v>
      </c>
      <c r="R509" s="188"/>
      <c r="S509" s="191"/>
      <c r="T509" s="190"/>
    </row>
    <row r="510" spans="1:20" ht="13.75" thickBot="1" x14ac:dyDescent="0.85">
      <c r="A510" s="79">
        <f t="shared" si="89"/>
        <v>492</v>
      </c>
      <c r="B510" s="174">
        <f t="shared" si="90"/>
        <v>0</v>
      </c>
      <c r="C510" s="175" t="str">
        <f t="shared" si="91"/>
        <v/>
      </c>
      <c r="D510" s="176" t="str">
        <f t="shared" si="92"/>
        <v/>
      </c>
      <c r="E510" s="167"/>
      <c r="F510" s="177" t="str">
        <f t="shared" si="86"/>
        <v/>
      </c>
      <c r="G510" s="169" t="str">
        <f t="shared" si="87"/>
        <v/>
      </c>
      <c r="H510" s="177" t="str">
        <f t="shared" si="82"/>
        <v/>
      </c>
      <c r="I510" s="177" t="str">
        <f t="shared" si="83"/>
        <v/>
      </c>
      <c r="J510" s="178" t="str">
        <f t="shared" si="84"/>
        <v/>
      </c>
      <c r="K510" s="171" t="str">
        <f t="shared" si="85"/>
        <v/>
      </c>
      <c r="L510" s="179" t="e">
        <f t="shared" si="88"/>
        <v>#VALUE!</v>
      </c>
      <c r="M510" s="180"/>
      <c r="N510" s="216">
        <f t="shared" si="93"/>
        <v>0</v>
      </c>
      <c r="R510" s="188"/>
      <c r="S510" s="191"/>
      <c r="T510" s="190"/>
    </row>
    <row r="511" spans="1:20" ht="13.75" thickBot="1" x14ac:dyDescent="0.85">
      <c r="A511" s="79">
        <f t="shared" si="89"/>
        <v>493</v>
      </c>
      <c r="B511" s="174">
        <f t="shared" si="90"/>
        <v>0</v>
      </c>
      <c r="C511" s="175" t="str">
        <f t="shared" si="91"/>
        <v/>
      </c>
      <c r="D511" s="176" t="str">
        <f t="shared" si="92"/>
        <v/>
      </c>
      <c r="E511" s="167"/>
      <c r="F511" s="177" t="str">
        <f t="shared" si="86"/>
        <v/>
      </c>
      <c r="G511" s="169" t="str">
        <f t="shared" si="87"/>
        <v/>
      </c>
      <c r="H511" s="177" t="str">
        <f t="shared" si="82"/>
        <v/>
      </c>
      <c r="I511" s="177" t="str">
        <f t="shared" si="83"/>
        <v/>
      </c>
      <c r="J511" s="178" t="str">
        <f t="shared" si="84"/>
        <v/>
      </c>
      <c r="K511" s="171" t="str">
        <f t="shared" si="85"/>
        <v/>
      </c>
      <c r="L511" s="179" t="e">
        <f t="shared" si="88"/>
        <v>#VALUE!</v>
      </c>
      <c r="M511" s="180"/>
      <c r="N511" s="216">
        <f t="shared" si="93"/>
        <v>0</v>
      </c>
      <c r="R511" s="188"/>
      <c r="S511" s="191"/>
      <c r="T511" s="190"/>
    </row>
    <row r="512" spans="1:20" ht="13.75" thickBot="1" x14ac:dyDescent="0.85">
      <c r="A512" s="79">
        <f t="shared" si="89"/>
        <v>494</v>
      </c>
      <c r="B512" s="174">
        <f t="shared" si="90"/>
        <v>0</v>
      </c>
      <c r="C512" s="175" t="str">
        <f t="shared" si="91"/>
        <v/>
      </c>
      <c r="D512" s="176" t="str">
        <f t="shared" si="92"/>
        <v/>
      </c>
      <c r="E512" s="167"/>
      <c r="F512" s="177" t="str">
        <f t="shared" si="86"/>
        <v/>
      </c>
      <c r="G512" s="169" t="str">
        <f t="shared" si="87"/>
        <v/>
      </c>
      <c r="H512" s="177" t="str">
        <f t="shared" si="82"/>
        <v/>
      </c>
      <c r="I512" s="177" t="str">
        <f t="shared" si="83"/>
        <v/>
      </c>
      <c r="J512" s="178" t="str">
        <f t="shared" si="84"/>
        <v/>
      </c>
      <c r="K512" s="171" t="str">
        <f t="shared" si="85"/>
        <v/>
      </c>
      <c r="L512" s="179" t="e">
        <f t="shared" si="88"/>
        <v>#VALUE!</v>
      </c>
      <c r="M512" s="180"/>
      <c r="N512" s="216">
        <f t="shared" si="93"/>
        <v>0</v>
      </c>
      <c r="R512" s="188"/>
      <c r="S512" s="191"/>
      <c r="T512" s="190"/>
    </row>
    <row r="513" spans="1:20" ht="13.75" thickBot="1" x14ac:dyDescent="0.85">
      <c r="A513" s="79">
        <f t="shared" si="89"/>
        <v>495</v>
      </c>
      <c r="B513" s="174">
        <f t="shared" si="90"/>
        <v>0</v>
      </c>
      <c r="C513" s="175" t="str">
        <f t="shared" si="91"/>
        <v/>
      </c>
      <c r="D513" s="176" t="str">
        <f t="shared" si="92"/>
        <v/>
      </c>
      <c r="E513" s="167"/>
      <c r="F513" s="177" t="str">
        <f t="shared" si="86"/>
        <v/>
      </c>
      <c r="G513" s="169" t="str">
        <f t="shared" si="87"/>
        <v/>
      </c>
      <c r="H513" s="177" t="str">
        <f t="shared" si="82"/>
        <v/>
      </c>
      <c r="I513" s="177" t="str">
        <f t="shared" si="83"/>
        <v/>
      </c>
      <c r="J513" s="178" t="str">
        <f t="shared" si="84"/>
        <v/>
      </c>
      <c r="K513" s="171" t="str">
        <f t="shared" si="85"/>
        <v/>
      </c>
      <c r="L513" s="179" t="e">
        <f t="shared" si="88"/>
        <v>#VALUE!</v>
      </c>
      <c r="M513" s="180"/>
      <c r="N513" s="216">
        <f t="shared" si="93"/>
        <v>0</v>
      </c>
      <c r="R513" s="188"/>
      <c r="S513" s="191"/>
      <c r="T513" s="190"/>
    </row>
    <row r="514" spans="1:20" ht="13.75" thickBot="1" x14ac:dyDescent="0.85">
      <c r="A514" s="79">
        <f t="shared" si="89"/>
        <v>496</v>
      </c>
      <c r="B514" s="174">
        <f t="shared" si="90"/>
        <v>0</v>
      </c>
      <c r="C514" s="175" t="str">
        <f t="shared" si="91"/>
        <v/>
      </c>
      <c r="D514" s="176" t="str">
        <f t="shared" si="92"/>
        <v/>
      </c>
      <c r="E514" s="167"/>
      <c r="F514" s="177" t="str">
        <f t="shared" si="86"/>
        <v/>
      </c>
      <c r="G514" s="169" t="str">
        <f t="shared" si="87"/>
        <v/>
      </c>
      <c r="H514" s="177" t="str">
        <f t="shared" si="82"/>
        <v/>
      </c>
      <c r="I514" s="177" t="str">
        <f t="shared" si="83"/>
        <v/>
      </c>
      <c r="J514" s="178" t="str">
        <f t="shared" si="84"/>
        <v/>
      </c>
      <c r="K514" s="171" t="str">
        <f t="shared" si="85"/>
        <v/>
      </c>
      <c r="L514" s="179" t="e">
        <f t="shared" si="88"/>
        <v>#VALUE!</v>
      </c>
      <c r="M514" s="180"/>
      <c r="N514" s="216">
        <f t="shared" si="93"/>
        <v>0</v>
      </c>
      <c r="R514" s="188"/>
      <c r="S514" s="191"/>
      <c r="T514" s="190"/>
    </row>
    <row r="515" spans="1:20" ht="13.75" thickBot="1" x14ac:dyDescent="0.85">
      <c r="A515" s="79">
        <f t="shared" si="89"/>
        <v>497</v>
      </c>
      <c r="B515" s="174">
        <f t="shared" si="90"/>
        <v>0</v>
      </c>
      <c r="C515" s="175" t="str">
        <f t="shared" si="91"/>
        <v/>
      </c>
      <c r="D515" s="176" t="str">
        <f t="shared" si="92"/>
        <v/>
      </c>
      <c r="E515" s="167"/>
      <c r="F515" s="177" t="str">
        <f t="shared" si="86"/>
        <v/>
      </c>
      <c r="G515" s="169" t="str">
        <f t="shared" si="87"/>
        <v/>
      </c>
      <c r="H515" s="177" t="str">
        <f t="shared" si="82"/>
        <v/>
      </c>
      <c r="I515" s="177" t="str">
        <f t="shared" si="83"/>
        <v/>
      </c>
      <c r="J515" s="178" t="str">
        <f t="shared" si="84"/>
        <v/>
      </c>
      <c r="K515" s="171" t="str">
        <f t="shared" si="85"/>
        <v/>
      </c>
      <c r="L515" s="179" t="e">
        <f t="shared" si="88"/>
        <v>#VALUE!</v>
      </c>
      <c r="M515" s="180"/>
      <c r="N515" s="216">
        <f t="shared" si="93"/>
        <v>0</v>
      </c>
      <c r="R515" s="188"/>
      <c r="S515" s="191"/>
      <c r="T515" s="190"/>
    </row>
    <row r="516" spans="1:20" ht="13.75" thickBot="1" x14ac:dyDescent="0.85">
      <c r="A516" s="79">
        <f t="shared" si="89"/>
        <v>498</v>
      </c>
      <c r="B516" s="174">
        <f t="shared" si="90"/>
        <v>0</v>
      </c>
      <c r="C516" s="175" t="str">
        <f t="shared" si="91"/>
        <v/>
      </c>
      <c r="D516" s="176" t="str">
        <f t="shared" si="92"/>
        <v/>
      </c>
      <c r="E516" s="167"/>
      <c r="F516" s="177" t="str">
        <f t="shared" si="86"/>
        <v/>
      </c>
      <c r="G516" s="169" t="str">
        <f t="shared" si="87"/>
        <v/>
      </c>
      <c r="H516" s="177" t="str">
        <f t="shared" si="82"/>
        <v/>
      </c>
      <c r="I516" s="177" t="str">
        <f t="shared" si="83"/>
        <v/>
      </c>
      <c r="J516" s="178" t="str">
        <f t="shared" si="84"/>
        <v/>
      </c>
      <c r="K516" s="171" t="str">
        <f t="shared" si="85"/>
        <v/>
      </c>
      <c r="L516" s="179" t="e">
        <f t="shared" si="88"/>
        <v>#VALUE!</v>
      </c>
      <c r="M516" s="180"/>
      <c r="N516" s="216">
        <f t="shared" si="93"/>
        <v>0</v>
      </c>
      <c r="R516" s="188"/>
      <c r="S516" s="191"/>
      <c r="T516" s="190"/>
    </row>
    <row r="517" spans="1:20" ht="13.75" thickBot="1" x14ac:dyDescent="0.85">
      <c r="A517" s="79">
        <f t="shared" si="89"/>
        <v>499</v>
      </c>
      <c r="B517" s="174">
        <f t="shared" si="90"/>
        <v>0</v>
      </c>
      <c r="C517" s="175" t="str">
        <f t="shared" si="91"/>
        <v/>
      </c>
      <c r="D517" s="176" t="str">
        <f t="shared" si="92"/>
        <v/>
      </c>
      <c r="E517" s="167"/>
      <c r="F517" s="177" t="str">
        <f t="shared" si="86"/>
        <v/>
      </c>
      <c r="G517" s="169" t="str">
        <f t="shared" si="87"/>
        <v/>
      </c>
      <c r="H517" s="177" t="str">
        <f t="shared" si="82"/>
        <v/>
      </c>
      <c r="I517" s="177" t="str">
        <f t="shared" si="83"/>
        <v/>
      </c>
      <c r="J517" s="178" t="str">
        <f t="shared" si="84"/>
        <v/>
      </c>
      <c r="K517" s="171" t="str">
        <f t="shared" si="85"/>
        <v/>
      </c>
      <c r="L517" s="179" t="e">
        <f t="shared" si="88"/>
        <v>#VALUE!</v>
      </c>
      <c r="M517" s="180"/>
      <c r="N517" s="216">
        <f t="shared" si="93"/>
        <v>0</v>
      </c>
      <c r="R517" s="188"/>
      <c r="S517" s="191"/>
      <c r="T517" s="190"/>
    </row>
    <row r="518" spans="1:20" ht="13.1" x14ac:dyDescent="0.7">
      <c r="A518" s="79">
        <f t="shared" si="89"/>
        <v>500</v>
      </c>
      <c r="B518" s="174">
        <f t="shared" si="90"/>
        <v>0</v>
      </c>
      <c r="C518" s="175" t="str">
        <f t="shared" si="91"/>
        <v/>
      </c>
      <c r="D518" s="176" t="str">
        <f t="shared" si="92"/>
        <v/>
      </c>
      <c r="E518" s="181">
        <f>SUM(D509:D518)</f>
        <v>0</v>
      </c>
      <c r="F518" s="177" t="str">
        <f t="shared" si="86"/>
        <v/>
      </c>
      <c r="G518" s="169" t="str">
        <f t="shared" si="87"/>
        <v/>
      </c>
      <c r="H518" s="177" t="str">
        <f t="shared" si="82"/>
        <v/>
      </c>
      <c r="I518" s="177" t="str">
        <f t="shared" si="83"/>
        <v/>
      </c>
      <c r="J518" s="178" t="str">
        <f t="shared" si="84"/>
        <v/>
      </c>
      <c r="K518" s="171" t="str">
        <f t="shared" si="85"/>
        <v/>
      </c>
      <c r="L518" s="179" t="e">
        <f t="shared" si="88"/>
        <v>#VALUE!</v>
      </c>
      <c r="M518" s="180"/>
      <c r="N518" s="216">
        <f t="shared" si="93"/>
        <v>0</v>
      </c>
      <c r="R518" s="188"/>
      <c r="S518" s="191"/>
      <c r="T518" s="190"/>
    </row>
    <row r="519" spans="1:20" ht="13.5" thickBot="1" x14ac:dyDescent="0.8">
      <c r="R519" s="192"/>
      <c r="S519" s="193"/>
      <c r="T519" s="194"/>
    </row>
  </sheetData>
  <sheetProtection formatCells="0" formatColumns="0" formatRows="0" insertColumns="0" insertRows="0" deleteColumns="0" deleteRows="0"/>
  <protectedRanges>
    <protectedRange sqref="M1:M2" name="Range14"/>
    <protectedRange sqref="L2:L3" name="Range8_1"/>
    <protectedRange sqref="M14" name="Range11"/>
    <protectedRange sqref="B2:E16" name="Range9"/>
    <protectedRange sqref="R37:T519" name="Range7"/>
    <protectedRange sqref="Q32:S33 Q2:S30 P2:P33 I9:K10" name="Range5"/>
    <protectedRange sqref="I13:I14" name="Range3"/>
    <protectedRange sqref="E2:E16" name="Range1"/>
    <protectedRange sqref="L9:L12 I11:K12" name="Range2"/>
    <protectedRange sqref="M19:M518" name="Range4"/>
    <protectedRange sqref="P37:V519 O519" name="Range6"/>
    <protectedRange sqref="I2:K6 L4:L6" name="Range8"/>
    <protectedRange sqref="P37:T518" name="Range10"/>
    <protectedRange sqref="O34:T519" name="Range12"/>
    <protectedRange sqref="Q31:S31" name="Range5_1"/>
  </protectedRanges>
  <mergeCells count="34">
    <mergeCell ref="B16:D16"/>
    <mergeCell ref="R35:T35"/>
    <mergeCell ref="B13:D13"/>
    <mergeCell ref="F13:G13"/>
    <mergeCell ref="N13:O13"/>
    <mergeCell ref="B14:D14"/>
    <mergeCell ref="N14:O14"/>
    <mergeCell ref="B15:D15"/>
    <mergeCell ref="B12:D12"/>
    <mergeCell ref="M12:N12"/>
    <mergeCell ref="B6:D6"/>
    <mergeCell ref="G6:H6"/>
    <mergeCell ref="I6:K6"/>
    <mergeCell ref="B7:D7"/>
    <mergeCell ref="B8:D8"/>
    <mergeCell ref="F8:G12"/>
    <mergeCell ref="M8:N8"/>
    <mergeCell ref="B9:D9"/>
    <mergeCell ref="B10:D10"/>
    <mergeCell ref="B11:D11"/>
    <mergeCell ref="M11:N11"/>
    <mergeCell ref="B4:D4"/>
    <mergeCell ref="G4:H4"/>
    <mergeCell ref="I4:K4"/>
    <mergeCell ref="B5:D5"/>
    <mergeCell ref="G5:H5"/>
    <mergeCell ref="I5:K5"/>
    <mergeCell ref="B1:D1"/>
    <mergeCell ref="B2:D2"/>
    <mergeCell ref="G2:H2"/>
    <mergeCell ref="I2:K2"/>
    <mergeCell ref="B3:D3"/>
    <mergeCell ref="G3:H3"/>
    <mergeCell ref="I3:K3"/>
  </mergeCells>
  <dataValidations count="3">
    <dataValidation allowBlank="1" showInputMessage="1" showErrorMessage="1" prompt="Fill in the lenth in BLUE CELLS only----&g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E85370F7-B469-42FF-B3B5-6EE81927FE01}"/>
    <dataValidation allowBlank="1" showInputMessage="1" showErrorMessage="1" prompt="Allred Consuting Inc._x000a_435-790-0297" sqref="F8:G12 JB8:JC12 SX8:SY12 ACT8:ACU12 AMP8:AMQ12 AWL8:AWM12 BGH8:BGI12 BQD8:BQE12 BZZ8:CAA12 CJV8:CJW12 CTR8:CTS12 DDN8:DDO12 DNJ8:DNK12 DXF8:DXG12 EHB8:EHC12 EQX8:EQY12 FAT8:FAU12 FKP8:FKQ12 FUL8:FUM12 GEH8:GEI12 GOD8:GOE12 GXZ8:GYA12 HHV8:HHW12 HRR8:HRS12 IBN8:IBO12 ILJ8:ILK12 IVF8:IVG12 JFB8:JFC12 JOX8:JOY12 JYT8:JYU12 KIP8:KIQ12 KSL8:KSM12 LCH8:LCI12 LMD8:LME12 LVZ8:LWA12 MFV8:MFW12 MPR8:MPS12 MZN8:MZO12 NJJ8:NJK12 NTF8:NTG12 ODB8:ODC12 OMX8:OMY12 OWT8:OWU12 PGP8:PGQ12 PQL8:PQM12 QAH8:QAI12 QKD8:QKE12 QTZ8:QUA12 RDV8:RDW12 RNR8:RNS12 RXN8:RXO12 SHJ8:SHK12 SRF8:SRG12 TBB8:TBC12 TKX8:TKY12 TUT8:TUU12 UEP8:UEQ12 UOL8:UOM12 UYH8:UYI12 VID8:VIE12 VRZ8:VSA12 WBV8:WBW12 WLR8:WLS12 WVN8:WVO12 F65544:G65548 JB65544:JC65548 SX65544:SY65548 ACT65544:ACU65548 AMP65544:AMQ65548 AWL65544:AWM65548 BGH65544:BGI65548 BQD65544:BQE65548 BZZ65544:CAA65548 CJV65544:CJW65548 CTR65544:CTS65548 DDN65544:DDO65548 DNJ65544:DNK65548 DXF65544:DXG65548 EHB65544:EHC65548 EQX65544:EQY65548 FAT65544:FAU65548 FKP65544:FKQ65548 FUL65544:FUM65548 GEH65544:GEI65548 GOD65544:GOE65548 GXZ65544:GYA65548 HHV65544:HHW65548 HRR65544:HRS65548 IBN65544:IBO65548 ILJ65544:ILK65548 IVF65544:IVG65548 JFB65544:JFC65548 JOX65544:JOY65548 JYT65544:JYU65548 KIP65544:KIQ65548 KSL65544:KSM65548 LCH65544:LCI65548 LMD65544:LME65548 LVZ65544:LWA65548 MFV65544:MFW65548 MPR65544:MPS65548 MZN65544:MZO65548 NJJ65544:NJK65548 NTF65544:NTG65548 ODB65544:ODC65548 OMX65544:OMY65548 OWT65544:OWU65548 PGP65544:PGQ65548 PQL65544:PQM65548 QAH65544:QAI65548 QKD65544:QKE65548 QTZ65544:QUA65548 RDV65544:RDW65548 RNR65544:RNS65548 RXN65544:RXO65548 SHJ65544:SHK65548 SRF65544:SRG65548 TBB65544:TBC65548 TKX65544:TKY65548 TUT65544:TUU65548 UEP65544:UEQ65548 UOL65544:UOM65548 UYH65544:UYI65548 VID65544:VIE65548 VRZ65544:VSA65548 WBV65544:WBW65548 WLR65544:WLS65548 WVN65544:WVO65548 F131080:G131084 JB131080:JC131084 SX131080:SY131084 ACT131080:ACU131084 AMP131080:AMQ131084 AWL131080:AWM131084 BGH131080:BGI131084 BQD131080:BQE131084 BZZ131080:CAA131084 CJV131080:CJW131084 CTR131080:CTS131084 DDN131080:DDO131084 DNJ131080:DNK131084 DXF131080:DXG131084 EHB131080:EHC131084 EQX131080:EQY131084 FAT131080:FAU131084 FKP131080:FKQ131084 FUL131080:FUM131084 GEH131080:GEI131084 GOD131080:GOE131084 GXZ131080:GYA131084 HHV131080:HHW131084 HRR131080:HRS131084 IBN131080:IBO131084 ILJ131080:ILK131084 IVF131080:IVG131084 JFB131080:JFC131084 JOX131080:JOY131084 JYT131080:JYU131084 KIP131080:KIQ131084 KSL131080:KSM131084 LCH131080:LCI131084 LMD131080:LME131084 LVZ131080:LWA131084 MFV131080:MFW131084 MPR131080:MPS131084 MZN131080:MZO131084 NJJ131080:NJK131084 NTF131080:NTG131084 ODB131080:ODC131084 OMX131080:OMY131084 OWT131080:OWU131084 PGP131080:PGQ131084 PQL131080:PQM131084 QAH131080:QAI131084 QKD131080:QKE131084 QTZ131080:QUA131084 RDV131080:RDW131084 RNR131080:RNS131084 RXN131080:RXO131084 SHJ131080:SHK131084 SRF131080:SRG131084 TBB131080:TBC131084 TKX131080:TKY131084 TUT131080:TUU131084 UEP131080:UEQ131084 UOL131080:UOM131084 UYH131080:UYI131084 VID131080:VIE131084 VRZ131080:VSA131084 WBV131080:WBW131084 WLR131080:WLS131084 WVN131080:WVO131084 F196616:G196620 JB196616:JC196620 SX196616:SY196620 ACT196616:ACU196620 AMP196616:AMQ196620 AWL196616:AWM196620 BGH196616:BGI196620 BQD196616:BQE196620 BZZ196616:CAA196620 CJV196616:CJW196620 CTR196616:CTS196620 DDN196616:DDO196620 DNJ196616:DNK196620 DXF196616:DXG196620 EHB196616:EHC196620 EQX196616:EQY196620 FAT196616:FAU196620 FKP196616:FKQ196620 FUL196616:FUM196620 GEH196616:GEI196620 GOD196616:GOE196620 GXZ196616:GYA196620 HHV196616:HHW196620 HRR196616:HRS196620 IBN196616:IBO196620 ILJ196616:ILK196620 IVF196616:IVG196620 JFB196616:JFC196620 JOX196616:JOY196620 JYT196616:JYU196620 KIP196616:KIQ196620 KSL196616:KSM196620 LCH196616:LCI196620 LMD196616:LME196620 LVZ196616:LWA196620 MFV196616:MFW196620 MPR196616:MPS196620 MZN196616:MZO196620 NJJ196616:NJK196620 NTF196616:NTG196620 ODB196616:ODC196620 OMX196616:OMY196620 OWT196616:OWU196620 PGP196616:PGQ196620 PQL196616:PQM196620 QAH196616:QAI196620 QKD196616:QKE196620 QTZ196616:QUA196620 RDV196616:RDW196620 RNR196616:RNS196620 RXN196616:RXO196620 SHJ196616:SHK196620 SRF196616:SRG196620 TBB196616:TBC196620 TKX196616:TKY196620 TUT196616:TUU196620 UEP196616:UEQ196620 UOL196616:UOM196620 UYH196616:UYI196620 VID196616:VIE196620 VRZ196616:VSA196620 WBV196616:WBW196620 WLR196616:WLS196620 WVN196616:WVO196620 F262152:G262156 JB262152:JC262156 SX262152:SY262156 ACT262152:ACU262156 AMP262152:AMQ262156 AWL262152:AWM262156 BGH262152:BGI262156 BQD262152:BQE262156 BZZ262152:CAA262156 CJV262152:CJW262156 CTR262152:CTS262156 DDN262152:DDO262156 DNJ262152:DNK262156 DXF262152:DXG262156 EHB262152:EHC262156 EQX262152:EQY262156 FAT262152:FAU262156 FKP262152:FKQ262156 FUL262152:FUM262156 GEH262152:GEI262156 GOD262152:GOE262156 GXZ262152:GYA262156 HHV262152:HHW262156 HRR262152:HRS262156 IBN262152:IBO262156 ILJ262152:ILK262156 IVF262152:IVG262156 JFB262152:JFC262156 JOX262152:JOY262156 JYT262152:JYU262156 KIP262152:KIQ262156 KSL262152:KSM262156 LCH262152:LCI262156 LMD262152:LME262156 LVZ262152:LWA262156 MFV262152:MFW262156 MPR262152:MPS262156 MZN262152:MZO262156 NJJ262152:NJK262156 NTF262152:NTG262156 ODB262152:ODC262156 OMX262152:OMY262156 OWT262152:OWU262156 PGP262152:PGQ262156 PQL262152:PQM262156 QAH262152:QAI262156 QKD262152:QKE262156 QTZ262152:QUA262156 RDV262152:RDW262156 RNR262152:RNS262156 RXN262152:RXO262156 SHJ262152:SHK262156 SRF262152:SRG262156 TBB262152:TBC262156 TKX262152:TKY262156 TUT262152:TUU262156 UEP262152:UEQ262156 UOL262152:UOM262156 UYH262152:UYI262156 VID262152:VIE262156 VRZ262152:VSA262156 WBV262152:WBW262156 WLR262152:WLS262156 WVN262152:WVO262156 F327688:G327692 JB327688:JC327692 SX327688:SY327692 ACT327688:ACU327692 AMP327688:AMQ327692 AWL327688:AWM327692 BGH327688:BGI327692 BQD327688:BQE327692 BZZ327688:CAA327692 CJV327688:CJW327692 CTR327688:CTS327692 DDN327688:DDO327692 DNJ327688:DNK327692 DXF327688:DXG327692 EHB327688:EHC327692 EQX327688:EQY327692 FAT327688:FAU327692 FKP327688:FKQ327692 FUL327688:FUM327692 GEH327688:GEI327692 GOD327688:GOE327692 GXZ327688:GYA327692 HHV327688:HHW327692 HRR327688:HRS327692 IBN327688:IBO327692 ILJ327688:ILK327692 IVF327688:IVG327692 JFB327688:JFC327692 JOX327688:JOY327692 JYT327688:JYU327692 KIP327688:KIQ327692 KSL327688:KSM327692 LCH327688:LCI327692 LMD327688:LME327692 LVZ327688:LWA327692 MFV327688:MFW327692 MPR327688:MPS327692 MZN327688:MZO327692 NJJ327688:NJK327692 NTF327688:NTG327692 ODB327688:ODC327692 OMX327688:OMY327692 OWT327688:OWU327692 PGP327688:PGQ327692 PQL327688:PQM327692 QAH327688:QAI327692 QKD327688:QKE327692 QTZ327688:QUA327692 RDV327688:RDW327692 RNR327688:RNS327692 RXN327688:RXO327692 SHJ327688:SHK327692 SRF327688:SRG327692 TBB327688:TBC327692 TKX327688:TKY327692 TUT327688:TUU327692 UEP327688:UEQ327692 UOL327688:UOM327692 UYH327688:UYI327692 VID327688:VIE327692 VRZ327688:VSA327692 WBV327688:WBW327692 WLR327688:WLS327692 WVN327688:WVO327692 F393224:G393228 JB393224:JC393228 SX393224:SY393228 ACT393224:ACU393228 AMP393224:AMQ393228 AWL393224:AWM393228 BGH393224:BGI393228 BQD393224:BQE393228 BZZ393224:CAA393228 CJV393224:CJW393228 CTR393224:CTS393228 DDN393224:DDO393228 DNJ393224:DNK393228 DXF393224:DXG393228 EHB393224:EHC393228 EQX393224:EQY393228 FAT393224:FAU393228 FKP393224:FKQ393228 FUL393224:FUM393228 GEH393224:GEI393228 GOD393224:GOE393228 GXZ393224:GYA393228 HHV393224:HHW393228 HRR393224:HRS393228 IBN393224:IBO393228 ILJ393224:ILK393228 IVF393224:IVG393228 JFB393224:JFC393228 JOX393224:JOY393228 JYT393224:JYU393228 KIP393224:KIQ393228 KSL393224:KSM393228 LCH393224:LCI393228 LMD393224:LME393228 LVZ393224:LWA393228 MFV393224:MFW393228 MPR393224:MPS393228 MZN393224:MZO393228 NJJ393224:NJK393228 NTF393224:NTG393228 ODB393224:ODC393228 OMX393224:OMY393228 OWT393224:OWU393228 PGP393224:PGQ393228 PQL393224:PQM393228 QAH393224:QAI393228 QKD393224:QKE393228 QTZ393224:QUA393228 RDV393224:RDW393228 RNR393224:RNS393228 RXN393224:RXO393228 SHJ393224:SHK393228 SRF393224:SRG393228 TBB393224:TBC393228 TKX393224:TKY393228 TUT393224:TUU393228 UEP393224:UEQ393228 UOL393224:UOM393228 UYH393224:UYI393228 VID393224:VIE393228 VRZ393224:VSA393228 WBV393224:WBW393228 WLR393224:WLS393228 WVN393224:WVO393228 F458760:G458764 JB458760:JC458764 SX458760:SY458764 ACT458760:ACU458764 AMP458760:AMQ458764 AWL458760:AWM458764 BGH458760:BGI458764 BQD458760:BQE458764 BZZ458760:CAA458764 CJV458760:CJW458764 CTR458760:CTS458764 DDN458760:DDO458764 DNJ458760:DNK458764 DXF458760:DXG458764 EHB458760:EHC458764 EQX458760:EQY458764 FAT458760:FAU458764 FKP458760:FKQ458764 FUL458760:FUM458764 GEH458760:GEI458764 GOD458760:GOE458764 GXZ458760:GYA458764 HHV458760:HHW458764 HRR458760:HRS458764 IBN458760:IBO458764 ILJ458760:ILK458764 IVF458760:IVG458764 JFB458760:JFC458764 JOX458760:JOY458764 JYT458760:JYU458764 KIP458760:KIQ458764 KSL458760:KSM458764 LCH458760:LCI458764 LMD458760:LME458764 LVZ458760:LWA458764 MFV458760:MFW458764 MPR458760:MPS458764 MZN458760:MZO458764 NJJ458760:NJK458764 NTF458760:NTG458764 ODB458760:ODC458764 OMX458760:OMY458764 OWT458760:OWU458764 PGP458760:PGQ458764 PQL458760:PQM458764 QAH458760:QAI458764 QKD458760:QKE458764 QTZ458760:QUA458764 RDV458760:RDW458764 RNR458760:RNS458764 RXN458760:RXO458764 SHJ458760:SHK458764 SRF458760:SRG458764 TBB458760:TBC458764 TKX458760:TKY458764 TUT458760:TUU458764 UEP458760:UEQ458764 UOL458760:UOM458764 UYH458760:UYI458764 VID458760:VIE458764 VRZ458760:VSA458764 WBV458760:WBW458764 WLR458760:WLS458764 WVN458760:WVO458764 F524296:G524300 JB524296:JC524300 SX524296:SY524300 ACT524296:ACU524300 AMP524296:AMQ524300 AWL524296:AWM524300 BGH524296:BGI524300 BQD524296:BQE524300 BZZ524296:CAA524300 CJV524296:CJW524300 CTR524296:CTS524300 DDN524296:DDO524300 DNJ524296:DNK524300 DXF524296:DXG524300 EHB524296:EHC524300 EQX524296:EQY524300 FAT524296:FAU524300 FKP524296:FKQ524300 FUL524296:FUM524300 GEH524296:GEI524300 GOD524296:GOE524300 GXZ524296:GYA524300 HHV524296:HHW524300 HRR524296:HRS524300 IBN524296:IBO524300 ILJ524296:ILK524300 IVF524296:IVG524300 JFB524296:JFC524300 JOX524296:JOY524300 JYT524296:JYU524300 KIP524296:KIQ524300 KSL524296:KSM524300 LCH524296:LCI524300 LMD524296:LME524300 LVZ524296:LWA524300 MFV524296:MFW524300 MPR524296:MPS524300 MZN524296:MZO524300 NJJ524296:NJK524300 NTF524296:NTG524300 ODB524296:ODC524300 OMX524296:OMY524300 OWT524296:OWU524300 PGP524296:PGQ524300 PQL524296:PQM524300 QAH524296:QAI524300 QKD524296:QKE524300 QTZ524296:QUA524300 RDV524296:RDW524300 RNR524296:RNS524300 RXN524296:RXO524300 SHJ524296:SHK524300 SRF524296:SRG524300 TBB524296:TBC524300 TKX524296:TKY524300 TUT524296:TUU524300 UEP524296:UEQ524300 UOL524296:UOM524300 UYH524296:UYI524300 VID524296:VIE524300 VRZ524296:VSA524300 WBV524296:WBW524300 WLR524296:WLS524300 WVN524296:WVO524300 F589832:G589836 JB589832:JC589836 SX589832:SY589836 ACT589832:ACU589836 AMP589832:AMQ589836 AWL589832:AWM589836 BGH589832:BGI589836 BQD589832:BQE589836 BZZ589832:CAA589836 CJV589832:CJW589836 CTR589832:CTS589836 DDN589832:DDO589836 DNJ589832:DNK589836 DXF589832:DXG589836 EHB589832:EHC589836 EQX589832:EQY589836 FAT589832:FAU589836 FKP589832:FKQ589836 FUL589832:FUM589836 GEH589832:GEI589836 GOD589832:GOE589836 GXZ589832:GYA589836 HHV589832:HHW589836 HRR589832:HRS589836 IBN589832:IBO589836 ILJ589832:ILK589836 IVF589832:IVG589836 JFB589832:JFC589836 JOX589832:JOY589836 JYT589832:JYU589836 KIP589832:KIQ589836 KSL589832:KSM589836 LCH589832:LCI589836 LMD589832:LME589836 LVZ589832:LWA589836 MFV589832:MFW589836 MPR589832:MPS589836 MZN589832:MZO589836 NJJ589832:NJK589836 NTF589832:NTG589836 ODB589832:ODC589836 OMX589832:OMY589836 OWT589832:OWU589836 PGP589832:PGQ589836 PQL589832:PQM589836 QAH589832:QAI589836 QKD589832:QKE589836 QTZ589832:QUA589836 RDV589832:RDW589836 RNR589832:RNS589836 RXN589832:RXO589836 SHJ589832:SHK589836 SRF589832:SRG589836 TBB589832:TBC589836 TKX589832:TKY589836 TUT589832:TUU589836 UEP589832:UEQ589836 UOL589832:UOM589836 UYH589832:UYI589836 VID589832:VIE589836 VRZ589832:VSA589836 WBV589832:WBW589836 WLR589832:WLS589836 WVN589832:WVO589836 F655368:G655372 JB655368:JC655372 SX655368:SY655372 ACT655368:ACU655372 AMP655368:AMQ655372 AWL655368:AWM655372 BGH655368:BGI655372 BQD655368:BQE655372 BZZ655368:CAA655372 CJV655368:CJW655372 CTR655368:CTS655372 DDN655368:DDO655372 DNJ655368:DNK655372 DXF655368:DXG655372 EHB655368:EHC655372 EQX655368:EQY655372 FAT655368:FAU655372 FKP655368:FKQ655372 FUL655368:FUM655372 GEH655368:GEI655372 GOD655368:GOE655372 GXZ655368:GYA655372 HHV655368:HHW655372 HRR655368:HRS655372 IBN655368:IBO655372 ILJ655368:ILK655372 IVF655368:IVG655372 JFB655368:JFC655372 JOX655368:JOY655372 JYT655368:JYU655372 KIP655368:KIQ655372 KSL655368:KSM655372 LCH655368:LCI655372 LMD655368:LME655372 LVZ655368:LWA655372 MFV655368:MFW655372 MPR655368:MPS655372 MZN655368:MZO655372 NJJ655368:NJK655372 NTF655368:NTG655372 ODB655368:ODC655372 OMX655368:OMY655372 OWT655368:OWU655372 PGP655368:PGQ655372 PQL655368:PQM655372 QAH655368:QAI655372 QKD655368:QKE655372 QTZ655368:QUA655372 RDV655368:RDW655372 RNR655368:RNS655372 RXN655368:RXO655372 SHJ655368:SHK655372 SRF655368:SRG655372 TBB655368:TBC655372 TKX655368:TKY655372 TUT655368:TUU655372 UEP655368:UEQ655372 UOL655368:UOM655372 UYH655368:UYI655372 VID655368:VIE655372 VRZ655368:VSA655372 WBV655368:WBW655372 WLR655368:WLS655372 WVN655368:WVO655372 F720904:G720908 JB720904:JC720908 SX720904:SY720908 ACT720904:ACU720908 AMP720904:AMQ720908 AWL720904:AWM720908 BGH720904:BGI720908 BQD720904:BQE720908 BZZ720904:CAA720908 CJV720904:CJW720908 CTR720904:CTS720908 DDN720904:DDO720908 DNJ720904:DNK720908 DXF720904:DXG720908 EHB720904:EHC720908 EQX720904:EQY720908 FAT720904:FAU720908 FKP720904:FKQ720908 FUL720904:FUM720908 GEH720904:GEI720908 GOD720904:GOE720908 GXZ720904:GYA720908 HHV720904:HHW720908 HRR720904:HRS720908 IBN720904:IBO720908 ILJ720904:ILK720908 IVF720904:IVG720908 JFB720904:JFC720908 JOX720904:JOY720908 JYT720904:JYU720908 KIP720904:KIQ720908 KSL720904:KSM720908 LCH720904:LCI720908 LMD720904:LME720908 LVZ720904:LWA720908 MFV720904:MFW720908 MPR720904:MPS720908 MZN720904:MZO720908 NJJ720904:NJK720908 NTF720904:NTG720908 ODB720904:ODC720908 OMX720904:OMY720908 OWT720904:OWU720908 PGP720904:PGQ720908 PQL720904:PQM720908 QAH720904:QAI720908 QKD720904:QKE720908 QTZ720904:QUA720908 RDV720904:RDW720908 RNR720904:RNS720908 RXN720904:RXO720908 SHJ720904:SHK720908 SRF720904:SRG720908 TBB720904:TBC720908 TKX720904:TKY720908 TUT720904:TUU720908 UEP720904:UEQ720908 UOL720904:UOM720908 UYH720904:UYI720908 VID720904:VIE720908 VRZ720904:VSA720908 WBV720904:WBW720908 WLR720904:WLS720908 WVN720904:WVO720908 F786440:G786444 JB786440:JC786444 SX786440:SY786444 ACT786440:ACU786444 AMP786440:AMQ786444 AWL786440:AWM786444 BGH786440:BGI786444 BQD786440:BQE786444 BZZ786440:CAA786444 CJV786440:CJW786444 CTR786440:CTS786444 DDN786440:DDO786444 DNJ786440:DNK786444 DXF786440:DXG786444 EHB786440:EHC786444 EQX786440:EQY786444 FAT786440:FAU786444 FKP786440:FKQ786444 FUL786440:FUM786444 GEH786440:GEI786444 GOD786440:GOE786444 GXZ786440:GYA786444 HHV786440:HHW786444 HRR786440:HRS786444 IBN786440:IBO786444 ILJ786440:ILK786444 IVF786440:IVG786444 JFB786440:JFC786444 JOX786440:JOY786444 JYT786440:JYU786444 KIP786440:KIQ786444 KSL786440:KSM786444 LCH786440:LCI786444 LMD786440:LME786444 LVZ786440:LWA786444 MFV786440:MFW786444 MPR786440:MPS786444 MZN786440:MZO786444 NJJ786440:NJK786444 NTF786440:NTG786444 ODB786440:ODC786444 OMX786440:OMY786444 OWT786440:OWU786444 PGP786440:PGQ786444 PQL786440:PQM786444 QAH786440:QAI786444 QKD786440:QKE786444 QTZ786440:QUA786444 RDV786440:RDW786444 RNR786440:RNS786444 RXN786440:RXO786444 SHJ786440:SHK786444 SRF786440:SRG786444 TBB786440:TBC786444 TKX786440:TKY786444 TUT786440:TUU786444 UEP786440:UEQ786444 UOL786440:UOM786444 UYH786440:UYI786444 VID786440:VIE786444 VRZ786440:VSA786444 WBV786440:WBW786444 WLR786440:WLS786444 WVN786440:WVO786444 F851976:G851980 JB851976:JC851980 SX851976:SY851980 ACT851976:ACU851980 AMP851976:AMQ851980 AWL851976:AWM851980 BGH851976:BGI851980 BQD851976:BQE851980 BZZ851976:CAA851980 CJV851976:CJW851980 CTR851976:CTS851980 DDN851976:DDO851980 DNJ851976:DNK851980 DXF851976:DXG851980 EHB851976:EHC851980 EQX851976:EQY851980 FAT851976:FAU851980 FKP851976:FKQ851980 FUL851976:FUM851980 GEH851976:GEI851980 GOD851976:GOE851980 GXZ851976:GYA851980 HHV851976:HHW851980 HRR851976:HRS851980 IBN851976:IBO851980 ILJ851976:ILK851980 IVF851976:IVG851980 JFB851976:JFC851980 JOX851976:JOY851980 JYT851976:JYU851980 KIP851976:KIQ851980 KSL851976:KSM851980 LCH851976:LCI851980 LMD851976:LME851980 LVZ851976:LWA851980 MFV851976:MFW851980 MPR851976:MPS851980 MZN851976:MZO851980 NJJ851976:NJK851980 NTF851976:NTG851980 ODB851976:ODC851980 OMX851976:OMY851980 OWT851976:OWU851980 PGP851976:PGQ851980 PQL851976:PQM851980 QAH851976:QAI851980 QKD851976:QKE851980 QTZ851976:QUA851980 RDV851976:RDW851980 RNR851976:RNS851980 RXN851976:RXO851980 SHJ851976:SHK851980 SRF851976:SRG851980 TBB851976:TBC851980 TKX851976:TKY851980 TUT851976:TUU851980 UEP851976:UEQ851980 UOL851976:UOM851980 UYH851976:UYI851980 VID851976:VIE851980 VRZ851976:VSA851980 WBV851976:WBW851980 WLR851976:WLS851980 WVN851976:WVO851980 F917512:G917516 JB917512:JC917516 SX917512:SY917516 ACT917512:ACU917516 AMP917512:AMQ917516 AWL917512:AWM917516 BGH917512:BGI917516 BQD917512:BQE917516 BZZ917512:CAA917516 CJV917512:CJW917516 CTR917512:CTS917516 DDN917512:DDO917516 DNJ917512:DNK917516 DXF917512:DXG917516 EHB917512:EHC917516 EQX917512:EQY917516 FAT917512:FAU917516 FKP917512:FKQ917516 FUL917512:FUM917516 GEH917512:GEI917516 GOD917512:GOE917516 GXZ917512:GYA917516 HHV917512:HHW917516 HRR917512:HRS917516 IBN917512:IBO917516 ILJ917512:ILK917516 IVF917512:IVG917516 JFB917512:JFC917516 JOX917512:JOY917516 JYT917512:JYU917516 KIP917512:KIQ917516 KSL917512:KSM917516 LCH917512:LCI917516 LMD917512:LME917516 LVZ917512:LWA917516 MFV917512:MFW917516 MPR917512:MPS917516 MZN917512:MZO917516 NJJ917512:NJK917516 NTF917512:NTG917516 ODB917512:ODC917516 OMX917512:OMY917516 OWT917512:OWU917516 PGP917512:PGQ917516 PQL917512:PQM917516 QAH917512:QAI917516 QKD917512:QKE917516 QTZ917512:QUA917516 RDV917512:RDW917516 RNR917512:RNS917516 RXN917512:RXO917516 SHJ917512:SHK917516 SRF917512:SRG917516 TBB917512:TBC917516 TKX917512:TKY917516 TUT917512:TUU917516 UEP917512:UEQ917516 UOL917512:UOM917516 UYH917512:UYI917516 VID917512:VIE917516 VRZ917512:VSA917516 WBV917512:WBW917516 WLR917512:WLS917516 WVN917512:WVO917516 F983048:G983052 JB983048:JC983052 SX983048:SY983052 ACT983048:ACU983052 AMP983048:AMQ983052 AWL983048:AWM983052 BGH983048:BGI983052 BQD983048:BQE983052 BZZ983048:CAA983052 CJV983048:CJW983052 CTR983048:CTS983052 DDN983048:DDO983052 DNJ983048:DNK983052 DXF983048:DXG983052 EHB983048:EHC983052 EQX983048:EQY983052 FAT983048:FAU983052 FKP983048:FKQ983052 FUL983048:FUM983052 GEH983048:GEI983052 GOD983048:GOE983052 GXZ983048:GYA983052 HHV983048:HHW983052 HRR983048:HRS983052 IBN983048:IBO983052 ILJ983048:ILK983052 IVF983048:IVG983052 JFB983048:JFC983052 JOX983048:JOY983052 JYT983048:JYU983052 KIP983048:KIQ983052 KSL983048:KSM983052 LCH983048:LCI983052 LMD983048:LME983052 LVZ983048:LWA983052 MFV983048:MFW983052 MPR983048:MPS983052 MZN983048:MZO983052 NJJ983048:NJK983052 NTF983048:NTG983052 ODB983048:ODC983052 OMX983048:OMY983052 OWT983048:OWU983052 PGP983048:PGQ983052 PQL983048:PQM983052 QAH983048:QAI983052 QKD983048:QKE983052 QTZ983048:QUA983052 RDV983048:RDW983052 RNR983048:RNS983052 RXN983048:RXO983052 SHJ983048:SHK983052 SRF983048:SRG983052 TBB983048:TBC983052 TKX983048:TKY983052 TUT983048:TUU983052 UEP983048:UEQ983052 UOL983048:UOM983052 UYH983048:UYI983052 VID983048:VIE983052 VRZ983048:VSA983052 WBV983048:WBW983052 WLR983048:WLS983052 WVN983048:WVO983052" xr:uid="{67A2EF7E-85B4-4FEE-AA5D-E0135AC99327}"/>
    <dataValidation allowBlank="1" showInputMessage="1" showErrorMessage="1" prompt="Do not use decimal point" sqref="M19:M20 JI19:JI20 TE19:TE20 ADA19:ADA20 AMW19:AMW20 AWS19:AWS20 BGO19:BGO20 BQK19:BQK20 CAG19:CAG20 CKC19:CKC20 CTY19:CTY20 DDU19:DDU20 DNQ19:DNQ20 DXM19:DXM20 EHI19:EHI20 ERE19:ERE20 FBA19:FBA20 FKW19:FKW20 FUS19:FUS20 GEO19:GEO20 GOK19:GOK20 GYG19:GYG20 HIC19:HIC20 HRY19:HRY20 IBU19:IBU20 ILQ19:ILQ20 IVM19:IVM20 JFI19:JFI20 JPE19:JPE20 JZA19:JZA20 KIW19:KIW20 KSS19:KSS20 LCO19:LCO20 LMK19:LMK20 LWG19:LWG20 MGC19:MGC20 MPY19:MPY20 MZU19:MZU20 NJQ19:NJQ20 NTM19:NTM20 ODI19:ODI20 ONE19:ONE20 OXA19:OXA20 PGW19:PGW20 PQS19:PQS20 QAO19:QAO20 QKK19:QKK20 QUG19:QUG20 REC19:REC20 RNY19:RNY20 RXU19:RXU20 SHQ19:SHQ20 SRM19:SRM20 TBI19:TBI20 TLE19:TLE20 TVA19:TVA20 UEW19:UEW20 UOS19:UOS20 UYO19:UYO20 VIK19:VIK20 VSG19:VSG20 WCC19:WCC20 WLY19:WLY20 WVU19:WVU20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xr:uid="{8B2AFFB4-B921-4DF5-BEAC-E56CF9251C00}"/>
  </dataValidations>
  <pageMargins left="0.25" right="0.25" top="0.38" bottom="0.5" header="0.19" footer="0.5"/>
  <pageSetup scale="95" orientation="portrait" r:id="rId1"/>
  <headerFooter alignWithMargins="0">
    <oddHeader>Page &amp;P of &amp;N</oddHeader>
  </headerFooter>
  <rowBreaks count="2" manualBreakCount="2">
    <brk id="58" max="13" man="1"/>
    <brk id="118"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701F-5BB7-4FED-957B-0468038ABA71}">
  <dimension ref="A2:L30"/>
  <sheetViews>
    <sheetView workbookViewId="0">
      <selection activeCell="D16" sqref="D16"/>
    </sheetView>
  </sheetViews>
  <sheetFormatPr defaultRowHeight="14.6" x14ac:dyDescent="0.85"/>
  <cols>
    <col min="1" max="8" width="9.07421875" style="52"/>
  </cols>
  <sheetData>
    <row r="2" spans="2:12" x14ac:dyDescent="0.85">
      <c r="B2" s="195" t="s">
        <v>63</v>
      </c>
      <c r="C2" s="195" t="s">
        <v>198</v>
      </c>
      <c r="D2" s="195" t="s">
        <v>69</v>
      </c>
      <c r="F2" s="195" t="s">
        <v>71</v>
      </c>
      <c r="G2" s="195" t="s">
        <v>198</v>
      </c>
      <c r="H2" s="195" t="s">
        <v>72</v>
      </c>
      <c r="I2" s="195" t="s">
        <v>278</v>
      </c>
      <c r="J2" s="221" t="s">
        <v>192</v>
      </c>
      <c r="K2" s="221" t="s">
        <v>193</v>
      </c>
      <c r="L2" t="s">
        <v>198</v>
      </c>
    </row>
    <row r="3" spans="2:12" x14ac:dyDescent="0.85">
      <c r="B3" s="195"/>
      <c r="C3" s="52">
        <v>9.5</v>
      </c>
      <c r="D3" s="52">
        <v>2.992</v>
      </c>
      <c r="F3" s="52">
        <v>1.65</v>
      </c>
      <c r="G3" s="52">
        <v>2.9</v>
      </c>
      <c r="H3" s="52">
        <v>1.9</v>
      </c>
      <c r="I3" t="s">
        <v>279</v>
      </c>
      <c r="J3" s="221"/>
      <c r="K3" s="221"/>
    </row>
    <row r="4" spans="2:12" x14ac:dyDescent="0.85">
      <c r="B4" s="52">
        <v>3.5</v>
      </c>
      <c r="C4" s="52">
        <v>10.5</v>
      </c>
      <c r="D4" s="52">
        <v>4</v>
      </c>
      <c r="F4" s="52">
        <v>1.7509999999999999</v>
      </c>
      <c r="G4" s="52">
        <v>4.7</v>
      </c>
      <c r="H4" s="52">
        <v>2.0625</v>
      </c>
      <c r="I4" t="s">
        <v>280</v>
      </c>
      <c r="J4" s="221"/>
      <c r="K4" s="221"/>
    </row>
    <row r="5" spans="2:12" ht="18" customHeight="1" x14ac:dyDescent="0.85">
      <c r="B5" s="39">
        <v>4.5</v>
      </c>
      <c r="C5" s="52">
        <v>11</v>
      </c>
      <c r="D5" s="52">
        <v>4.0519999999999996</v>
      </c>
      <c r="F5" s="52">
        <v>1.9950000000000001</v>
      </c>
      <c r="G5" s="52">
        <v>5.95</v>
      </c>
      <c r="H5" s="52">
        <v>2.375</v>
      </c>
      <c r="I5" t="s">
        <v>281</v>
      </c>
      <c r="J5">
        <v>0</v>
      </c>
    </row>
    <row r="6" spans="2:12" ht="18" customHeight="1" x14ac:dyDescent="0.85">
      <c r="B6" s="39"/>
      <c r="C6" s="52">
        <v>13.5</v>
      </c>
      <c r="D6" s="52">
        <v>4.8920000000000003</v>
      </c>
      <c r="F6" s="52">
        <v>4</v>
      </c>
      <c r="G6" s="52">
        <v>6.5</v>
      </c>
      <c r="I6" t="s">
        <v>282</v>
      </c>
      <c r="J6">
        <v>5</v>
      </c>
      <c r="K6">
        <v>1.18</v>
      </c>
    </row>
    <row r="7" spans="2:12" ht="18" customHeight="1" x14ac:dyDescent="0.85">
      <c r="B7" s="39"/>
      <c r="C7" s="52">
        <v>15.1</v>
      </c>
      <c r="D7" s="52">
        <v>4.95</v>
      </c>
      <c r="F7" s="52">
        <v>4.8920000000000003</v>
      </c>
      <c r="G7" s="52">
        <v>8.6999999999999993</v>
      </c>
      <c r="I7" t="s">
        <v>283</v>
      </c>
      <c r="J7">
        <v>6</v>
      </c>
    </row>
    <row r="8" spans="2:12" x14ac:dyDescent="0.85">
      <c r="B8" s="39">
        <v>5.5</v>
      </c>
      <c r="C8" s="52">
        <v>15</v>
      </c>
      <c r="D8" s="52">
        <v>5.0119999999999996</v>
      </c>
      <c r="F8" s="52">
        <v>4.95</v>
      </c>
      <c r="G8" s="52">
        <v>9.3000000000000007</v>
      </c>
      <c r="H8" s="52">
        <v>2.875</v>
      </c>
      <c r="J8">
        <v>7</v>
      </c>
      <c r="K8" s="34">
        <v>1.1499999999999999</v>
      </c>
      <c r="L8">
        <v>15.8</v>
      </c>
    </row>
    <row r="9" spans="2:12" x14ac:dyDescent="0.85">
      <c r="B9" s="39"/>
      <c r="C9" s="52">
        <v>18</v>
      </c>
      <c r="D9" s="52">
        <v>6.0940000000000003</v>
      </c>
      <c r="F9" s="52">
        <v>2</v>
      </c>
      <c r="G9" s="52">
        <v>12.95</v>
      </c>
      <c r="J9">
        <v>8</v>
      </c>
    </row>
    <row r="10" spans="2:12" x14ac:dyDescent="0.85">
      <c r="B10" s="52">
        <v>7</v>
      </c>
      <c r="C10" s="52">
        <v>21.4</v>
      </c>
      <c r="D10" s="52">
        <v>6.4560000000000004</v>
      </c>
      <c r="F10" s="52">
        <v>2.4409999999999998</v>
      </c>
      <c r="H10" s="52">
        <v>3</v>
      </c>
      <c r="J10">
        <v>9</v>
      </c>
    </row>
    <row r="11" spans="2:12" x14ac:dyDescent="0.85">
      <c r="B11" s="196">
        <v>8.625</v>
      </c>
      <c r="C11" s="52">
        <v>24.1</v>
      </c>
      <c r="D11" s="52">
        <v>6.9690000000000003</v>
      </c>
      <c r="F11" s="52">
        <v>4.95</v>
      </c>
      <c r="H11" s="52">
        <v>3.5</v>
      </c>
      <c r="J11">
        <v>10</v>
      </c>
      <c r="K11">
        <v>1.21</v>
      </c>
      <c r="L11">
        <v>16.05</v>
      </c>
    </row>
    <row r="12" spans="2:12" x14ac:dyDescent="0.85">
      <c r="B12" s="196">
        <v>8.625</v>
      </c>
      <c r="C12" s="52">
        <v>14</v>
      </c>
      <c r="D12" s="52">
        <v>7.9210000000000003</v>
      </c>
      <c r="F12" s="52">
        <v>2.992</v>
      </c>
      <c r="H12" s="52">
        <v>4.5</v>
      </c>
      <c r="J12">
        <v>11</v>
      </c>
    </row>
    <row r="13" spans="2:12" x14ac:dyDescent="0.85">
      <c r="B13" s="196">
        <v>9.625</v>
      </c>
      <c r="C13" s="52">
        <v>15.5</v>
      </c>
      <c r="D13" s="52">
        <v>8.0969999999999995</v>
      </c>
      <c r="F13" s="52">
        <v>0.75</v>
      </c>
      <c r="H13" s="52">
        <v>5.5</v>
      </c>
      <c r="J13">
        <v>12</v>
      </c>
    </row>
    <row r="14" spans="2:12" x14ac:dyDescent="0.85">
      <c r="B14" s="196">
        <v>10.75</v>
      </c>
      <c r="C14" s="52">
        <v>17</v>
      </c>
      <c r="D14" s="52">
        <v>8.9209999999999994</v>
      </c>
      <c r="J14">
        <v>13</v>
      </c>
    </row>
    <row r="15" spans="2:12" x14ac:dyDescent="0.85">
      <c r="C15" s="52">
        <v>20</v>
      </c>
      <c r="D15" s="52">
        <v>9.0009999999999994</v>
      </c>
      <c r="J15">
        <v>14</v>
      </c>
    </row>
    <row r="16" spans="2:12" x14ac:dyDescent="0.85">
      <c r="B16" s="195" t="s">
        <v>245</v>
      </c>
      <c r="D16" s="52">
        <v>10.192</v>
      </c>
      <c r="J16">
        <v>15</v>
      </c>
      <c r="K16">
        <v>1.24</v>
      </c>
      <c r="L16" s="7">
        <f>AVERAGE(L11,L21)</f>
        <v>16.175000000000001</v>
      </c>
    </row>
    <row r="17" spans="2:12" x14ac:dyDescent="0.85">
      <c r="B17" s="52">
        <v>0</v>
      </c>
      <c r="E17" s="195" t="s">
        <v>169</v>
      </c>
      <c r="J17">
        <v>16</v>
      </c>
    </row>
    <row r="18" spans="2:12" x14ac:dyDescent="0.85">
      <c r="B18" s="52">
        <v>1</v>
      </c>
      <c r="E18" s="197" t="s">
        <v>106</v>
      </c>
      <c r="J18">
        <v>17</v>
      </c>
    </row>
    <row r="19" spans="2:12" x14ac:dyDescent="0.85">
      <c r="B19" s="52">
        <v>2</v>
      </c>
      <c r="E19" s="197" t="s">
        <v>107</v>
      </c>
      <c r="J19">
        <v>18</v>
      </c>
    </row>
    <row r="20" spans="2:12" x14ac:dyDescent="0.85">
      <c r="B20" s="52">
        <v>3</v>
      </c>
      <c r="E20" s="197" t="s">
        <v>175</v>
      </c>
      <c r="J20">
        <v>19</v>
      </c>
    </row>
    <row r="21" spans="2:12" x14ac:dyDescent="0.85">
      <c r="B21" s="52">
        <v>4</v>
      </c>
      <c r="E21" s="197" t="s">
        <v>176</v>
      </c>
      <c r="J21">
        <v>20</v>
      </c>
      <c r="K21">
        <v>1.27</v>
      </c>
      <c r="L21" s="7">
        <v>16.3</v>
      </c>
    </row>
    <row r="22" spans="2:12" x14ac:dyDescent="0.85">
      <c r="B22" s="52">
        <v>5</v>
      </c>
      <c r="E22" s="203" t="s">
        <v>177</v>
      </c>
      <c r="J22">
        <v>21</v>
      </c>
    </row>
    <row r="23" spans="2:12" x14ac:dyDescent="0.85">
      <c r="B23" s="52">
        <v>6</v>
      </c>
      <c r="E23" s="203" t="s">
        <v>180</v>
      </c>
      <c r="J23">
        <v>22</v>
      </c>
    </row>
    <row r="24" spans="2:12" x14ac:dyDescent="0.85">
      <c r="B24" s="52">
        <v>7</v>
      </c>
      <c r="E24" s="203" t="s">
        <v>205</v>
      </c>
      <c r="J24">
        <v>23</v>
      </c>
    </row>
    <row r="25" spans="2:12" x14ac:dyDescent="0.85">
      <c r="B25" s="52">
        <v>8</v>
      </c>
      <c r="J25">
        <v>24</v>
      </c>
    </row>
    <row r="26" spans="2:12" x14ac:dyDescent="0.85">
      <c r="B26" s="52">
        <v>9</v>
      </c>
      <c r="J26">
        <v>25</v>
      </c>
      <c r="K26">
        <v>1.3</v>
      </c>
      <c r="L26" s="7">
        <f>L21-L16+L21</f>
        <v>16.425000000000001</v>
      </c>
    </row>
    <row r="27" spans="2:12" x14ac:dyDescent="0.85">
      <c r="J27">
        <v>30</v>
      </c>
      <c r="K27">
        <v>1.33</v>
      </c>
    </row>
    <row r="28" spans="2:12" x14ac:dyDescent="0.85">
      <c r="J28">
        <v>35</v>
      </c>
      <c r="K28">
        <v>1.36</v>
      </c>
    </row>
    <row r="29" spans="2:12" x14ac:dyDescent="0.85">
      <c r="J29">
        <v>40</v>
      </c>
      <c r="K29">
        <v>1.39</v>
      </c>
    </row>
    <row r="30" spans="2:12" x14ac:dyDescent="0.85">
      <c r="J30">
        <v>50</v>
      </c>
      <c r="K30">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04AE-5B65-4CBA-BFA1-653831BF703E}">
  <sheetPr>
    <tabColor indexed="10"/>
  </sheetPr>
  <dimension ref="A1:T519"/>
  <sheetViews>
    <sheetView showGridLines="0" topLeftCell="A27" zoomScale="90" zoomScaleNormal="90" workbookViewId="0">
      <selection activeCell="I30" sqref="I30"/>
    </sheetView>
  </sheetViews>
  <sheetFormatPr defaultRowHeight="12.9" x14ac:dyDescent="0.65"/>
  <cols>
    <col min="1" max="1" width="5.265625" style="79" customWidth="1"/>
    <col min="2" max="2" width="5" style="81" customWidth="1"/>
    <col min="3" max="3" width="5.07421875" style="145" customWidth="1"/>
    <col min="4" max="4" width="9.8046875" style="79" customWidth="1"/>
    <col min="5" max="5" width="10.57421875" style="79" customWidth="1"/>
    <col min="6" max="6" width="12.57421875" style="79" customWidth="1"/>
    <col min="7" max="7" width="13.8046875" style="79" customWidth="1"/>
    <col min="8" max="8" width="11.265625" style="79" customWidth="1"/>
    <col min="9" max="9" width="9.265625" style="79" bestFit="1" customWidth="1"/>
    <col min="10" max="10" width="10.265625" style="79" customWidth="1"/>
    <col min="11" max="11" width="9.8046875" style="79" bestFit="1" customWidth="1"/>
    <col min="12" max="12" width="12.8046875" style="79" customWidth="1"/>
    <col min="13" max="13" width="9.07421875" style="79"/>
    <col min="14" max="14" width="4.57421875" style="79" customWidth="1"/>
    <col min="15" max="15" width="6.265625" style="81" customWidth="1"/>
    <col min="16" max="16" width="9.8046875" style="81" customWidth="1"/>
    <col min="17" max="18" width="9.265625" style="81" bestFit="1" customWidth="1"/>
    <col min="19" max="256" width="9.07421875" style="81"/>
    <col min="257" max="257" width="5.265625" style="81" customWidth="1"/>
    <col min="258" max="258" width="5" style="81" customWidth="1"/>
    <col min="259" max="259" width="5.07421875" style="81" customWidth="1"/>
    <col min="260" max="260" width="9.8046875" style="81" customWidth="1"/>
    <col min="261" max="261" width="10.57421875" style="81" customWidth="1"/>
    <col min="262" max="262" width="12.57421875" style="81" customWidth="1"/>
    <col min="263" max="263" width="13.8046875" style="81" customWidth="1"/>
    <col min="264" max="264" width="11.265625" style="81" customWidth="1"/>
    <col min="265" max="265" width="9.265625" style="81" bestFit="1" customWidth="1"/>
    <col min="266" max="266" width="10.265625" style="81" customWidth="1"/>
    <col min="267" max="267" width="9.8046875" style="81" bestFit="1" customWidth="1"/>
    <col min="268" max="268" width="12.8046875" style="81" customWidth="1"/>
    <col min="269" max="269" width="9.07421875" style="81"/>
    <col min="270" max="270" width="4.57421875" style="81" customWidth="1"/>
    <col min="271" max="271" width="6.265625" style="81" customWidth="1"/>
    <col min="272" max="272" width="9.8046875" style="81" customWidth="1"/>
    <col min="273" max="274" width="9.265625" style="81" bestFit="1" customWidth="1"/>
    <col min="275" max="512" width="9.07421875" style="81"/>
    <col min="513" max="513" width="5.265625" style="81" customWidth="1"/>
    <col min="514" max="514" width="5" style="81" customWidth="1"/>
    <col min="515" max="515" width="5.07421875" style="81" customWidth="1"/>
    <col min="516" max="516" width="9.8046875" style="81" customWidth="1"/>
    <col min="517" max="517" width="10.57421875" style="81" customWidth="1"/>
    <col min="518" max="518" width="12.57421875" style="81" customWidth="1"/>
    <col min="519" max="519" width="13.8046875" style="81" customWidth="1"/>
    <col min="520" max="520" width="11.265625" style="81" customWidth="1"/>
    <col min="521" max="521" width="9.265625" style="81" bestFit="1" customWidth="1"/>
    <col min="522" max="522" width="10.265625" style="81" customWidth="1"/>
    <col min="523" max="523" width="9.8046875" style="81" bestFit="1" customWidth="1"/>
    <col min="524" max="524" width="12.8046875" style="81" customWidth="1"/>
    <col min="525" max="525" width="9.07421875" style="81"/>
    <col min="526" max="526" width="4.57421875" style="81" customWidth="1"/>
    <col min="527" max="527" width="6.265625" style="81" customWidth="1"/>
    <col min="528" max="528" width="9.8046875" style="81" customWidth="1"/>
    <col min="529" max="530" width="9.265625" style="81" bestFit="1" customWidth="1"/>
    <col min="531" max="768" width="9.07421875" style="81"/>
    <col min="769" max="769" width="5.265625" style="81" customWidth="1"/>
    <col min="770" max="770" width="5" style="81" customWidth="1"/>
    <col min="771" max="771" width="5.07421875" style="81" customWidth="1"/>
    <col min="772" max="772" width="9.8046875" style="81" customWidth="1"/>
    <col min="773" max="773" width="10.57421875" style="81" customWidth="1"/>
    <col min="774" max="774" width="12.57421875" style="81" customWidth="1"/>
    <col min="775" max="775" width="13.8046875" style="81" customWidth="1"/>
    <col min="776" max="776" width="11.265625" style="81" customWidth="1"/>
    <col min="777" max="777" width="9.265625" style="81" bestFit="1" customWidth="1"/>
    <col min="778" max="778" width="10.265625" style="81" customWidth="1"/>
    <col min="779" max="779" width="9.8046875" style="81" bestFit="1" customWidth="1"/>
    <col min="780" max="780" width="12.8046875" style="81" customWidth="1"/>
    <col min="781" max="781" width="9.07421875" style="81"/>
    <col min="782" max="782" width="4.57421875" style="81" customWidth="1"/>
    <col min="783" max="783" width="6.265625" style="81" customWidth="1"/>
    <col min="784" max="784" width="9.8046875" style="81" customWidth="1"/>
    <col min="785" max="786" width="9.265625" style="81" bestFit="1" customWidth="1"/>
    <col min="787" max="1024" width="9.07421875" style="81"/>
    <col min="1025" max="1025" width="5.265625" style="81" customWidth="1"/>
    <col min="1026" max="1026" width="5" style="81" customWidth="1"/>
    <col min="1027" max="1027" width="5.07421875" style="81" customWidth="1"/>
    <col min="1028" max="1028" width="9.8046875" style="81" customWidth="1"/>
    <col min="1029" max="1029" width="10.57421875" style="81" customWidth="1"/>
    <col min="1030" max="1030" width="12.57421875" style="81" customWidth="1"/>
    <col min="1031" max="1031" width="13.8046875" style="81" customWidth="1"/>
    <col min="1032" max="1032" width="11.265625" style="81" customWidth="1"/>
    <col min="1033" max="1033" width="9.265625" style="81" bestFit="1" customWidth="1"/>
    <col min="1034" max="1034" width="10.265625" style="81" customWidth="1"/>
    <col min="1035" max="1035" width="9.8046875" style="81" bestFit="1" customWidth="1"/>
    <col min="1036" max="1036" width="12.8046875" style="81" customWidth="1"/>
    <col min="1037" max="1037" width="9.07421875" style="81"/>
    <col min="1038" max="1038" width="4.57421875" style="81" customWidth="1"/>
    <col min="1039" max="1039" width="6.265625" style="81" customWidth="1"/>
    <col min="1040" max="1040" width="9.8046875" style="81" customWidth="1"/>
    <col min="1041" max="1042" width="9.265625" style="81" bestFit="1" customWidth="1"/>
    <col min="1043" max="1280" width="9.07421875" style="81"/>
    <col min="1281" max="1281" width="5.265625" style="81" customWidth="1"/>
    <col min="1282" max="1282" width="5" style="81" customWidth="1"/>
    <col min="1283" max="1283" width="5.07421875" style="81" customWidth="1"/>
    <col min="1284" max="1284" width="9.8046875" style="81" customWidth="1"/>
    <col min="1285" max="1285" width="10.57421875" style="81" customWidth="1"/>
    <col min="1286" max="1286" width="12.57421875" style="81" customWidth="1"/>
    <col min="1287" max="1287" width="13.8046875" style="81" customWidth="1"/>
    <col min="1288" max="1288" width="11.265625" style="81" customWidth="1"/>
    <col min="1289" max="1289" width="9.265625" style="81" bestFit="1" customWidth="1"/>
    <col min="1290" max="1290" width="10.265625" style="81" customWidth="1"/>
    <col min="1291" max="1291" width="9.8046875" style="81" bestFit="1" customWidth="1"/>
    <col min="1292" max="1292" width="12.8046875" style="81" customWidth="1"/>
    <col min="1293" max="1293" width="9.07421875" style="81"/>
    <col min="1294" max="1294" width="4.57421875" style="81" customWidth="1"/>
    <col min="1295" max="1295" width="6.265625" style="81" customWidth="1"/>
    <col min="1296" max="1296" width="9.8046875" style="81" customWidth="1"/>
    <col min="1297" max="1298" width="9.265625" style="81" bestFit="1" customWidth="1"/>
    <col min="1299" max="1536" width="9.07421875" style="81"/>
    <col min="1537" max="1537" width="5.265625" style="81" customWidth="1"/>
    <col min="1538" max="1538" width="5" style="81" customWidth="1"/>
    <col min="1539" max="1539" width="5.07421875" style="81" customWidth="1"/>
    <col min="1540" max="1540" width="9.8046875" style="81" customWidth="1"/>
    <col min="1541" max="1541" width="10.57421875" style="81" customWidth="1"/>
    <col min="1542" max="1542" width="12.57421875" style="81" customWidth="1"/>
    <col min="1543" max="1543" width="13.8046875" style="81" customWidth="1"/>
    <col min="1544" max="1544" width="11.265625" style="81" customWidth="1"/>
    <col min="1545" max="1545" width="9.265625" style="81" bestFit="1" customWidth="1"/>
    <col min="1546" max="1546" width="10.265625" style="81" customWidth="1"/>
    <col min="1547" max="1547" width="9.8046875" style="81" bestFit="1" customWidth="1"/>
    <col min="1548" max="1548" width="12.8046875" style="81" customWidth="1"/>
    <col min="1549" max="1549" width="9.07421875" style="81"/>
    <col min="1550" max="1550" width="4.57421875" style="81" customWidth="1"/>
    <col min="1551" max="1551" width="6.265625" style="81" customWidth="1"/>
    <col min="1552" max="1552" width="9.8046875" style="81" customWidth="1"/>
    <col min="1553" max="1554" width="9.265625" style="81" bestFit="1" customWidth="1"/>
    <col min="1555" max="1792" width="9.07421875" style="81"/>
    <col min="1793" max="1793" width="5.265625" style="81" customWidth="1"/>
    <col min="1794" max="1794" width="5" style="81" customWidth="1"/>
    <col min="1795" max="1795" width="5.07421875" style="81" customWidth="1"/>
    <col min="1796" max="1796" width="9.8046875" style="81" customWidth="1"/>
    <col min="1797" max="1797" width="10.57421875" style="81" customWidth="1"/>
    <col min="1798" max="1798" width="12.57421875" style="81" customWidth="1"/>
    <col min="1799" max="1799" width="13.8046875" style="81" customWidth="1"/>
    <col min="1800" max="1800" width="11.265625" style="81" customWidth="1"/>
    <col min="1801" max="1801" width="9.265625" style="81" bestFit="1" customWidth="1"/>
    <col min="1802" max="1802" width="10.265625" style="81" customWidth="1"/>
    <col min="1803" max="1803" width="9.8046875" style="81" bestFit="1" customWidth="1"/>
    <col min="1804" max="1804" width="12.8046875" style="81" customWidth="1"/>
    <col min="1805" max="1805" width="9.07421875" style="81"/>
    <col min="1806" max="1806" width="4.57421875" style="81" customWidth="1"/>
    <col min="1807" max="1807" width="6.265625" style="81" customWidth="1"/>
    <col min="1808" max="1808" width="9.8046875" style="81" customWidth="1"/>
    <col min="1809" max="1810" width="9.265625" style="81" bestFit="1" customWidth="1"/>
    <col min="1811" max="2048" width="9.07421875" style="81"/>
    <col min="2049" max="2049" width="5.265625" style="81" customWidth="1"/>
    <col min="2050" max="2050" width="5" style="81" customWidth="1"/>
    <col min="2051" max="2051" width="5.07421875" style="81" customWidth="1"/>
    <col min="2052" max="2052" width="9.8046875" style="81" customWidth="1"/>
    <col min="2053" max="2053" width="10.57421875" style="81" customWidth="1"/>
    <col min="2054" max="2054" width="12.57421875" style="81" customWidth="1"/>
    <col min="2055" max="2055" width="13.8046875" style="81" customWidth="1"/>
    <col min="2056" max="2056" width="11.265625" style="81" customWidth="1"/>
    <col min="2057" max="2057" width="9.265625" style="81" bestFit="1" customWidth="1"/>
    <col min="2058" max="2058" width="10.265625" style="81" customWidth="1"/>
    <col min="2059" max="2059" width="9.8046875" style="81" bestFit="1" customWidth="1"/>
    <col min="2060" max="2060" width="12.8046875" style="81" customWidth="1"/>
    <col min="2061" max="2061" width="9.07421875" style="81"/>
    <col min="2062" max="2062" width="4.57421875" style="81" customWidth="1"/>
    <col min="2063" max="2063" width="6.265625" style="81" customWidth="1"/>
    <col min="2064" max="2064" width="9.8046875" style="81" customWidth="1"/>
    <col min="2065" max="2066" width="9.265625" style="81" bestFit="1" customWidth="1"/>
    <col min="2067" max="2304" width="9.07421875" style="81"/>
    <col min="2305" max="2305" width="5.265625" style="81" customWidth="1"/>
    <col min="2306" max="2306" width="5" style="81" customWidth="1"/>
    <col min="2307" max="2307" width="5.07421875" style="81" customWidth="1"/>
    <col min="2308" max="2308" width="9.8046875" style="81" customWidth="1"/>
    <col min="2309" max="2309" width="10.57421875" style="81" customWidth="1"/>
    <col min="2310" max="2310" width="12.57421875" style="81" customWidth="1"/>
    <col min="2311" max="2311" width="13.8046875" style="81" customWidth="1"/>
    <col min="2312" max="2312" width="11.265625" style="81" customWidth="1"/>
    <col min="2313" max="2313" width="9.265625" style="81" bestFit="1" customWidth="1"/>
    <col min="2314" max="2314" width="10.265625" style="81" customWidth="1"/>
    <col min="2315" max="2315" width="9.8046875" style="81" bestFit="1" customWidth="1"/>
    <col min="2316" max="2316" width="12.8046875" style="81" customWidth="1"/>
    <col min="2317" max="2317" width="9.07421875" style="81"/>
    <col min="2318" max="2318" width="4.57421875" style="81" customWidth="1"/>
    <col min="2319" max="2319" width="6.265625" style="81" customWidth="1"/>
    <col min="2320" max="2320" width="9.8046875" style="81" customWidth="1"/>
    <col min="2321" max="2322" width="9.265625" style="81" bestFit="1" customWidth="1"/>
    <col min="2323" max="2560" width="9.07421875" style="81"/>
    <col min="2561" max="2561" width="5.265625" style="81" customWidth="1"/>
    <col min="2562" max="2562" width="5" style="81" customWidth="1"/>
    <col min="2563" max="2563" width="5.07421875" style="81" customWidth="1"/>
    <col min="2564" max="2564" width="9.8046875" style="81" customWidth="1"/>
    <col min="2565" max="2565" width="10.57421875" style="81" customWidth="1"/>
    <col min="2566" max="2566" width="12.57421875" style="81" customWidth="1"/>
    <col min="2567" max="2567" width="13.8046875" style="81" customWidth="1"/>
    <col min="2568" max="2568" width="11.265625" style="81" customWidth="1"/>
    <col min="2569" max="2569" width="9.265625" style="81" bestFit="1" customWidth="1"/>
    <col min="2570" max="2570" width="10.265625" style="81" customWidth="1"/>
    <col min="2571" max="2571" width="9.8046875" style="81" bestFit="1" customWidth="1"/>
    <col min="2572" max="2572" width="12.8046875" style="81" customWidth="1"/>
    <col min="2573" max="2573" width="9.07421875" style="81"/>
    <col min="2574" max="2574" width="4.57421875" style="81" customWidth="1"/>
    <col min="2575" max="2575" width="6.265625" style="81" customWidth="1"/>
    <col min="2576" max="2576" width="9.8046875" style="81" customWidth="1"/>
    <col min="2577" max="2578" width="9.265625" style="81" bestFit="1" customWidth="1"/>
    <col min="2579" max="2816" width="9.07421875" style="81"/>
    <col min="2817" max="2817" width="5.265625" style="81" customWidth="1"/>
    <col min="2818" max="2818" width="5" style="81" customWidth="1"/>
    <col min="2819" max="2819" width="5.07421875" style="81" customWidth="1"/>
    <col min="2820" max="2820" width="9.8046875" style="81" customWidth="1"/>
    <col min="2821" max="2821" width="10.57421875" style="81" customWidth="1"/>
    <col min="2822" max="2822" width="12.57421875" style="81" customWidth="1"/>
    <col min="2823" max="2823" width="13.8046875" style="81" customWidth="1"/>
    <col min="2824" max="2824" width="11.265625" style="81" customWidth="1"/>
    <col min="2825" max="2825" width="9.265625" style="81" bestFit="1" customWidth="1"/>
    <col min="2826" max="2826" width="10.265625" style="81" customWidth="1"/>
    <col min="2827" max="2827" width="9.8046875" style="81" bestFit="1" customWidth="1"/>
    <col min="2828" max="2828" width="12.8046875" style="81" customWidth="1"/>
    <col min="2829" max="2829" width="9.07421875" style="81"/>
    <col min="2830" max="2830" width="4.57421875" style="81" customWidth="1"/>
    <col min="2831" max="2831" width="6.265625" style="81" customWidth="1"/>
    <col min="2832" max="2832" width="9.8046875" style="81" customWidth="1"/>
    <col min="2833" max="2834" width="9.265625" style="81" bestFit="1" customWidth="1"/>
    <col min="2835" max="3072" width="9.07421875" style="81"/>
    <col min="3073" max="3073" width="5.265625" style="81" customWidth="1"/>
    <col min="3074" max="3074" width="5" style="81" customWidth="1"/>
    <col min="3075" max="3075" width="5.07421875" style="81" customWidth="1"/>
    <col min="3076" max="3076" width="9.8046875" style="81" customWidth="1"/>
    <col min="3077" max="3077" width="10.57421875" style="81" customWidth="1"/>
    <col min="3078" max="3078" width="12.57421875" style="81" customWidth="1"/>
    <col min="3079" max="3079" width="13.8046875" style="81" customWidth="1"/>
    <col min="3080" max="3080" width="11.265625" style="81" customWidth="1"/>
    <col min="3081" max="3081" width="9.265625" style="81" bestFit="1" customWidth="1"/>
    <col min="3082" max="3082" width="10.265625" style="81" customWidth="1"/>
    <col min="3083" max="3083" width="9.8046875" style="81" bestFit="1" customWidth="1"/>
    <col min="3084" max="3084" width="12.8046875" style="81" customWidth="1"/>
    <col min="3085" max="3085" width="9.07421875" style="81"/>
    <col min="3086" max="3086" width="4.57421875" style="81" customWidth="1"/>
    <col min="3087" max="3087" width="6.265625" style="81" customWidth="1"/>
    <col min="3088" max="3088" width="9.8046875" style="81" customWidth="1"/>
    <col min="3089" max="3090" width="9.265625" style="81" bestFit="1" customWidth="1"/>
    <col min="3091" max="3328" width="9.07421875" style="81"/>
    <col min="3329" max="3329" width="5.265625" style="81" customWidth="1"/>
    <col min="3330" max="3330" width="5" style="81" customWidth="1"/>
    <col min="3331" max="3331" width="5.07421875" style="81" customWidth="1"/>
    <col min="3332" max="3332" width="9.8046875" style="81" customWidth="1"/>
    <col min="3333" max="3333" width="10.57421875" style="81" customWidth="1"/>
    <col min="3334" max="3334" width="12.57421875" style="81" customWidth="1"/>
    <col min="3335" max="3335" width="13.8046875" style="81" customWidth="1"/>
    <col min="3336" max="3336" width="11.265625" style="81" customWidth="1"/>
    <col min="3337" max="3337" width="9.265625" style="81" bestFit="1" customWidth="1"/>
    <col min="3338" max="3338" width="10.265625" style="81" customWidth="1"/>
    <col min="3339" max="3339" width="9.8046875" style="81" bestFit="1" customWidth="1"/>
    <col min="3340" max="3340" width="12.8046875" style="81" customWidth="1"/>
    <col min="3341" max="3341" width="9.07421875" style="81"/>
    <col min="3342" max="3342" width="4.57421875" style="81" customWidth="1"/>
    <col min="3343" max="3343" width="6.265625" style="81" customWidth="1"/>
    <col min="3344" max="3344" width="9.8046875" style="81" customWidth="1"/>
    <col min="3345" max="3346" width="9.265625" style="81" bestFit="1" customWidth="1"/>
    <col min="3347" max="3584" width="9.07421875" style="81"/>
    <col min="3585" max="3585" width="5.265625" style="81" customWidth="1"/>
    <col min="3586" max="3586" width="5" style="81" customWidth="1"/>
    <col min="3587" max="3587" width="5.07421875" style="81" customWidth="1"/>
    <col min="3588" max="3588" width="9.8046875" style="81" customWidth="1"/>
    <col min="3589" max="3589" width="10.57421875" style="81" customWidth="1"/>
    <col min="3590" max="3590" width="12.57421875" style="81" customWidth="1"/>
    <col min="3591" max="3591" width="13.8046875" style="81" customWidth="1"/>
    <col min="3592" max="3592" width="11.265625" style="81" customWidth="1"/>
    <col min="3593" max="3593" width="9.265625" style="81" bestFit="1" customWidth="1"/>
    <col min="3594" max="3594" width="10.265625" style="81" customWidth="1"/>
    <col min="3595" max="3595" width="9.8046875" style="81" bestFit="1" customWidth="1"/>
    <col min="3596" max="3596" width="12.8046875" style="81" customWidth="1"/>
    <col min="3597" max="3597" width="9.07421875" style="81"/>
    <col min="3598" max="3598" width="4.57421875" style="81" customWidth="1"/>
    <col min="3599" max="3599" width="6.265625" style="81" customWidth="1"/>
    <col min="3600" max="3600" width="9.8046875" style="81" customWidth="1"/>
    <col min="3601" max="3602" width="9.265625" style="81" bestFit="1" customWidth="1"/>
    <col min="3603" max="3840" width="9.07421875" style="81"/>
    <col min="3841" max="3841" width="5.265625" style="81" customWidth="1"/>
    <col min="3842" max="3842" width="5" style="81" customWidth="1"/>
    <col min="3843" max="3843" width="5.07421875" style="81" customWidth="1"/>
    <col min="3844" max="3844" width="9.8046875" style="81" customWidth="1"/>
    <col min="3845" max="3845" width="10.57421875" style="81" customWidth="1"/>
    <col min="3846" max="3846" width="12.57421875" style="81" customWidth="1"/>
    <col min="3847" max="3847" width="13.8046875" style="81" customWidth="1"/>
    <col min="3848" max="3848" width="11.265625" style="81" customWidth="1"/>
    <col min="3849" max="3849" width="9.265625" style="81" bestFit="1" customWidth="1"/>
    <col min="3850" max="3850" width="10.265625" style="81" customWidth="1"/>
    <col min="3851" max="3851" width="9.8046875" style="81" bestFit="1" customWidth="1"/>
    <col min="3852" max="3852" width="12.8046875" style="81" customWidth="1"/>
    <col min="3853" max="3853" width="9.07421875" style="81"/>
    <col min="3854" max="3854" width="4.57421875" style="81" customWidth="1"/>
    <col min="3855" max="3855" width="6.265625" style="81" customWidth="1"/>
    <col min="3856" max="3856" width="9.8046875" style="81" customWidth="1"/>
    <col min="3857" max="3858" width="9.265625" style="81" bestFit="1" customWidth="1"/>
    <col min="3859" max="4096" width="9.07421875" style="81"/>
    <col min="4097" max="4097" width="5.265625" style="81" customWidth="1"/>
    <col min="4098" max="4098" width="5" style="81" customWidth="1"/>
    <col min="4099" max="4099" width="5.07421875" style="81" customWidth="1"/>
    <col min="4100" max="4100" width="9.8046875" style="81" customWidth="1"/>
    <col min="4101" max="4101" width="10.57421875" style="81" customWidth="1"/>
    <col min="4102" max="4102" width="12.57421875" style="81" customWidth="1"/>
    <col min="4103" max="4103" width="13.8046875" style="81" customWidth="1"/>
    <col min="4104" max="4104" width="11.265625" style="81" customWidth="1"/>
    <col min="4105" max="4105" width="9.265625" style="81" bestFit="1" customWidth="1"/>
    <col min="4106" max="4106" width="10.265625" style="81" customWidth="1"/>
    <col min="4107" max="4107" width="9.8046875" style="81" bestFit="1" customWidth="1"/>
    <col min="4108" max="4108" width="12.8046875" style="81" customWidth="1"/>
    <col min="4109" max="4109" width="9.07421875" style="81"/>
    <col min="4110" max="4110" width="4.57421875" style="81" customWidth="1"/>
    <col min="4111" max="4111" width="6.265625" style="81" customWidth="1"/>
    <col min="4112" max="4112" width="9.8046875" style="81" customWidth="1"/>
    <col min="4113" max="4114" width="9.265625" style="81" bestFit="1" customWidth="1"/>
    <col min="4115" max="4352" width="9.07421875" style="81"/>
    <col min="4353" max="4353" width="5.265625" style="81" customWidth="1"/>
    <col min="4354" max="4354" width="5" style="81" customWidth="1"/>
    <col min="4355" max="4355" width="5.07421875" style="81" customWidth="1"/>
    <col min="4356" max="4356" width="9.8046875" style="81" customWidth="1"/>
    <col min="4357" max="4357" width="10.57421875" style="81" customWidth="1"/>
    <col min="4358" max="4358" width="12.57421875" style="81" customWidth="1"/>
    <col min="4359" max="4359" width="13.8046875" style="81" customWidth="1"/>
    <col min="4360" max="4360" width="11.265625" style="81" customWidth="1"/>
    <col min="4361" max="4361" width="9.265625" style="81" bestFit="1" customWidth="1"/>
    <col min="4362" max="4362" width="10.265625" style="81" customWidth="1"/>
    <col min="4363" max="4363" width="9.8046875" style="81" bestFit="1" customWidth="1"/>
    <col min="4364" max="4364" width="12.8046875" style="81" customWidth="1"/>
    <col min="4365" max="4365" width="9.07421875" style="81"/>
    <col min="4366" max="4366" width="4.57421875" style="81" customWidth="1"/>
    <col min="4367" max="4367" width="6.265625" style="81" customWidth="1"/>
    <col min="4368" max="4368" width="9.8046875" style="81" customWidth="1"/>
    <col min="4369" max="4370" width="9.265625" style="81" bestFit="1" customWidth="1"/>
    <col min="4371" max="4608" width="9.07421875" style="81"/>
    <col min="4609" max="4609" width="5.265625" style="81" customWidth="1"/>
    <col min="4610" max="4610" width="5" style="81" customWidth="1"/>
    <col min="4611" max="4611" width="5.07421875" style="81" customWidth="1"/>
    <col min="4612" max="4612" width="9.8046875" style="81" customWidth="1"/>
    <col min="4613" max="4613" width="10.57421875" style="81" customWidth="1"/>
    <col min="4614" max="4614" width="12.57421875" style="81" customWidth="1"/>
    <col min="4615" max="4615" width="13.8046875" style="81" customWidth="1"/>
    <col min="4616" max="4616" width="11.265625" style="81" customWidth="1"/>
    <col min="4617" max="4617" width="9.265625" style="81" bestFit="1" customWidth="1"/>
    <col min="4618" max="4618" width="10.265625" style="81" customWidth="1"/>
    <col min="4619" max="4619" width="9.8046875" style="81" bestFit="1" customWidth="1"/>
    <col min="4620" max="4620" width="12.8046875" style="81" customWidth="1"/>
    <col min="4621" max="4621" width="9.07421875" style="81"/>
    <col min="4622" max="4622" width="4.57421875" style="81" customWidth="1"/>
    <col min="4623" max="4623" width="6.265625" style="81" customWidth="1"/>
    <col min="4624" max="4624" width="9.8046875" style="81" customWidth="1"/>
    <col min="4625" max="4626" width="9.265625" style="81" bestFit="1" customWidth="1"/>
    <col min="4627" max="4864" width="9.07421875" style="81"/>
    <col min="4865" max="4865" width="5.265625" style="81" customWidth="1"/>
    <col min="4866" max="4866" width="5" style="81" customWidth="1"/>
    <col min="4867" max="4867" width="5.07421875" style="81" customWidth="1"/>
    <col min="4868" max="4868" width="9.8046875" style="81" customWidth="1"/>
    <col min="4869" max="4869" width="10.57421875" style="81" customWidth="1"/>
    <col min="4870" max="4870" width="12.57421875" style="81" customWidth="1"/>
    <col min="4871" max="4871" width="13.8046875" style="81" customWidth="1"/>
    <col min="4872" max="4872" width="11.265625" style="81" customWidth="1"/>
    <col min="4873" max="4873" width="9.265625" style="81" bestFit="1" customWidth="1"/>
    <col min="4874" max="4874" width="10.265625" style="81" customWidth="1"/>
    <col min="4875" max="4875" width="9.8046875" style="81" bestFit="1" customWidth="1"/>
    <col min="4876" max="4876" width="12.8046875" style="81" customWidth="1"/>
    <col min="4877" max="4877" width="9.07421875" style="81"/>
    <col min="4878" max="4878" width="4.57421875" style="81" customWidth="1"/>
    <col min="4879" max="4879" width="6.265625" style="81" customWidth="1"/>
    <col min="4880" max="4880" width="9.8046875" style="81" customWidth="1"/>
    <col min="4881" max="4882" width="9.265625" style="81" bestFit="1" customWidth="1"/>
    <col min="4883" max="5120" width="9.07421875" style="81"/>
    <col min="5121" max="5121" width="5.265625" style="81" customWidth="1"/>
    <col min="5122" max="5122" width="5" style="81" customWidth="1"/>
    <col min="5123" max="5123" width="5.07421875" style="81" customWidth="1"/>
    <col min="5124" max="5124" width="9.8046875" style="81" customWidth="1"/>
    <col min="5125" max="5125" width="10.57421875" style="81" customWidth="1"/>
    <col min="5126" max="5126" width="12.57421875" style="81" customWidth="1"/>
    <col min="5127" max="5127" width="13.8046875" style="81" customWidth="1"/>
    <col min="5128" max="5128" width="11.265625" style="81" customWidth="1"/>
    <col min="5129" max="5129" width="9.265625" style="81" bestFit="1" customWidth="1"/>
    <col min="5130" max="5130" width="10.265625" style="81" customWidth="1"/>
    <col min="5131" max="5131" width="9.8046875" style="81" bestFit="1" customWidth="1"/>
    <col min="5132" max="5132" width="12.8046875" style="81" customWidth="1"/>
    <col min="5133" max="5133" width="9.07421875" style="81"/>
    <col min="5134" max="5134" width="4.57421875" style="81" customWidth="1"/>
    <col min="5135" max="5135" width="6.265625" style="81" customWidth="1"/>
    <col min="5136" max="5136" width="9.8046875" style="81" customWidth="1"/>
    <col min="5137" max="5138" width="9.265625" style="81" bestFit="1" customWidth="1"/>
    <col min="5139" max="5376" width="9.07421875" style="81"/>
    <col min="5377" max="5377" width="5.265625" style="81" customWidth="1"/>
    <col min="5378" max="5378" width="5" style="81" customWidth="1"/>
    <col min="5379" max="5379" width="5.07421875" style="81" customWidth="1"/>
    <col min="5380" max="5380" width="9.8046875" style="81" customWidth="1"/>
    <col min="5381" max="5381" width="10.57421875" style="81" customWidth="1"/>
    <col min="5382" max="5382" width="12.57421875" style="81" customWidth="1"/>
    <col min="5383" max="5383" width="13.8046875" style="81" customWidth="1"/>
    <col min="5384" max="5384" width="11.265625" style="81" customWidth="1"/>
    <col min="5385" max="5385" width="9.265625" style="81" bestFit="1" customWidth="1"/>
    <col min="5386" max="5386" width="10.265625" style="81" customWidth="1"/>
    <col min="5387" max="5387" width="9.8046875" style="81" bestFit="1" customWidth="1"/>
    <col min="5388" max="5388" width="12.8046875" style="81" customWidth="1"/>
    <col min="5389" max="5389" width="9.07421875" style="81"/>
    <col min="5390" max="5390" width="4.57421875" style="81" customWidth="1"/>
    <col min="5391" max="5391" width="6.265625" style="81" customWidth="1"/>
    <col min="5392" max="5392" width="9.8046875" style="81" customWidth="1"/>
    <col min="5393" max="5394" width="9.265625" style="81" bestFit="1" customWidth="1"/>
    <col min="5395" max="5632" width="9.07421875" style="81"/>
    <col min="5633" max="5633" width="5.265625" style="81" customWidth="1"/>
    <col min="5634" max="5634" width="5" style="81" customWidth="1"/>
    <col min="5635" max="5635" width="5.07421875" style="81" customWidth="1"/>
    <col min="5636" max="5636" width="9.8046875" style="81" customWidth="1"/>
    <col min="5637" max="5637" width="10.57421875" style="81" customWidth="1"/>
    <col min="5638" max="5638" width="12.57421875" style="81" customWidth="1"/>
    <col min="5639" max="5639" width="13.8046875" style="81" customWidth="1"/>
    <col min="5640" max="5640" width="11.265625" style="81" customWidth="1"/>
    <col min="5641" max="5641" width="9.265625" style="81" bestFit="1" customWidth="1"/>
    <col min="5642" max="5642" width="10.265625" style="81" customWidth="1"/>
    <col min="5643" max="5643" width="9.8046875" style="81" bestFit="1" customWidth="1"/>
    <col min="5644" max="5644" width="12.8046875" style="81" customWidth="1"/>
    <col min="5645" max="5645" width="9.07421875" style="81"/>
    <col min="5646" max="5646" width="4.57421875" style="81" customWidth="1"/>
    <col min="5647" max="5647" width="6.265625" style="81" customWidth="1"/>
    <col min="5648" max="5648" width="9.8046875" style="81" customWidth="1"/>
    <col min="5649" max="5650" width="9.265625" style="81" bestFit="1" customWidth="1"/>
    <col min="5651" max="5888" width="9.07421875" style="81"/>
    <col min="5889" max="5889" width="5.265625" style="81" customWidth="1"/>
    <col min="5890" max="5890" width="5" style="81" customWidth="1"/>
    <col min="5891" max="5891" width="5.07421875" style="81" customWidth="1"/>
    <col min="5892" max="5892" width="9.8046875" style="81" customWidth="1"/>
    <col min="5893" max="5893" width="10.57421875" style="81" customWidth="1"/>
    <col min="5894" max="5894" width="12.57421875" style="81" customWidth="1"/>
    <col min="5895" max="5895" width="13.8046875" style="81" customWidth="1"/>
    <col min="5896" max="5896" width="11.265625" style="81" customWidth="1"/>
    <col min="5897" max="5897" width="9.265625" style="81" bestFit="1" customWidth="1"/>
    <col min="5898" max="5898" width="10.265625" style="81" customWidth="1"/>
    <col min="5899" max="5899" width="9.8046875" style="81" bestFit="1" customWidth="1"/>
    <col min="5900" max="5900" width="12.8046875" style="81" customWidth="1"/>
    <col min="5901" max="5901" width="9.07421875" style="81"/>
    <col min="5902" max="5902" width="4.57421875" style="81" customWidth="1"/>
    <col min="5903" max="5903" width="6.265625" style="81" customWidth="1"/>
    <col min="5904" max="5904" width="9.8046875" style="81" customWidth="1"/>
    <col min="5905" max="5906" width="9.265625" style="81" bestFit="1" customWidth="1"/>
    <col min="5907" max="6144" width="9.07421875" style="81"/>
    <col min="6145" max="6145" width="5.265625" style="81" customWidth="1"/>
    <col min="6146" max="6146" width="5" style="81" customWidth="1"/>
    <col min="6147" max="6147" width="5.07421875" style="81" customWidth="1"/>
    <col min="6148" max="6148" width="9.8046875" style="81" customWidth="1"/>
    <col min="6149" max="6149" width="10.57421875" style="81" customWidth="1"/>
    <col min="6150" max="6150" width="12.57421875" style="81" customWidth="1"/>
    <col min="6151" max="6151" width="13.8046875" style="81" customWidth="1"/>
    <col min="6152" max="6152" width="11.265625" style="81" customWidth="1"/>
    <col min="6153" max="6153" width="9.265625" style="81" bestFit="1" customWidth="1"/>
    <col min="6154" max="6154" width="10.265625" style="81" customWidth="1"/>
    <col min="6155" max="6155" width="9.8046875" style="81" bestFit="1" customWidth="1"/>
    <col min="6156" max="6156" width="12.8046875" style="81" customWidth="1"/>
    <col min="6157" max="6157" width="9.07421875" style="81"/>
    <col min="6158" max="6158" width="4.57421875" style="81" customWidth="1"/>
    <col min="6159" max="6159" width="6.265625" style="81" customWidth="1"/>
    <col min="6160" max="6160" width="9.8046875" style="81" customWidth="1"/>
    <col min="6161" max="6162" width="9.265625" style="81" bestFit="1" customWidth="1"/>
    <col min="6163" max="6400" width="9.07421875" style="81"/>
    <col min="6401" max="6401" width="5.265625" style="81" customWidth="1"/>
    <col min="6402" max="6402" width="5" style="81" customWidth="1"/>
    <col min="6403" max="6403" width="5.07421875" style="81" customWidth="1"/>
    <col min="6404" max="6404" width="9.8046875" style="81" customWidth="1"/>
    <col min="6405" max="6405" width="10.57421875" style="81" customWidth="1"/>
    <col min="6406" max="6406" width="12.57421875" style="81" customWidth="1"/>
    <col min="6407" max="6407" width="13.8046875" style="81" customWidth="1"/>
    <col min="6408" max="6408" width="11.265625" style="81" customWidth="1"/>
    <col min="6409" max="6409" width="9.265625" style="81" bestFit="1" customWidth="1"/>
    <col min="6410" max="6410" width="10.265625" style="81" customWidth="1"/>
    <col min="6411" max="6411" width="9.8046875" style="81" bestFit="1" customWidth="1"/>
    <col min="6412" max="6412" width="12.8046875" style="81" customWidth="1"/>
    <col min="6413" max="6413" width="9.07421875" style="81"/>
    <col min="6414" max="6414" width="4.57421875" style="81" customWidth="1"/>
    <col min="6415" max="6415" width="6.265625" style="81" customWidth="1"/>
    <col min="6416" max="6416" width="9.8046875" style="81" customWidth="1"/>
    <col min="6417" max="6418" width="9.265625" style="81" bestFit="1" customWidth="1"/>
    <col min="6419" max="6656" width="9.07421875" style="81"/>
    <col min="6657" max="6657" width="5.265625" style="81" customWidth="1"/>
    <col min="6658" max="6658" width="5" style="81" customWidth="1"/>
    <col min="6659" max="6659" width="5.07421875" style="81" customWidth="1"/>
    <col min="6660" max="6660" width="9.8046875" style="81" customWidth="1"/>
    <col min="6661" max="6661" width="10.57421875" style="81" customWidth="1"/>
    <col min="6662" max="6662" width="12.57421875" style="81" customWidth="1"/>
    <col min="6663" max="6663" width="13.8046875" style="81" customWidth="1"/>
    <col min="6664" max="6664" width="11.265625" style="81" customWidth="1"/>
    <col min="6665" max="6665" width="9.265625" style="81" bestFit="1" customWidth="1"/>
    <col min="6666" max="6666" width="10.265625" style="81" customWidth="1"/>
    <col min="6667" max="6667" width="9.8046875" style="81" bestFit="1" customWidth="1"/>
    <col min="6668" max="6668" width="12.8046875" style="81" customWidth="1"/>
    <col min="6669" max="6669" width="9.07421875" style="81"/>
    <col min="6670" max="6670" width="4.57421875" style="81" customWidth="1"/>
    <col min="6671" max="6671" width="6.265625" style="81" customWidth="1"/>
    <col min="6672" max="6672" width="9.8046875" style="81" customWidth="1"/>
    <col min="6673" max="6674" width="9.265625" style="81" bestFit="1" customWidth="1"/>
    <col min="6675" max="6912" width="9.07421875" style="81"/>
    <col min="6913" max="6913" width="5.265625" style="81" customWidth="1"/>
    <col min="6914" max="6914" width="5" style="81" customWidth="1"/>
    <col min="6915" max="6915" width="5.07421875" style="81" customWidth="1"/>
    <col min="6916" max="6916" width="9.8046875" style="81" customWidth="1"/>
    <col min="6917" max="6917" width="10.57421875" style="81" customWidth="1"/>
    <col min="6918" max="6918" width="12.57421875" style="81" customWidth="1"/>
    <col min="6919" max="6919" width="13.8046875" style="81" customWidth="1"/>
    <col min="6920" max="6920" width="11.265625" style="81" customWidth="1"/>
    <col min="6921" max="6921" width="9.265625" style="81" bestFit="1" customWidth="1"/>
    <col min="6922" max="6922" width="10.265625" style="81" customWidth="1"/>
    <col min="6923" max="6923" width="9.8046875" style="81" bestFit="1" customWidth="1"/>
    <col min="6924" max="6924" width="12.8046875" style="81" customWidth="1"/>
    <col min="6925" max="6925" width="9.07421875" style="81"/>
    <col min="6926" max="6926" width="4.57421875" style="81" customWidth="1"/>
    <col min="6927" max="6927" width="6.265625" style="81" customWidth="1"/>
    <col min="6928" max="6928" width="9.8046875" style="81" customWidth="1"/>
    <col min="6929" max="6930" width="9.265625" style="81" bestFit="1" customWidth="1"/>
    <col min="6931" max="7168" width="9.07421875" style="81"/>
    <col min="7169" max="7169" width="5.265625" style="81" customWidth="1"/>
    <col min="7170" max="7170" width="5" style="81" customWidth="1"/>
    <col min="7171" max="7171" width="5.07421875" style="81" customWidth="1"/>
    <col min="7172" max="7172" width="9.8046875" style="81" customWidth="1"/>
    <col min="7173" max="7173" width="10.57421875" style="81" customWidth="1"/>
    <col min="7174" max="7174" width="12.57421875" style="81" customWidth="1"/>
    <col min="7175" max="7175" width="13.8046875" style="81" customWidth="1"/>
    <col min="7176" max="7176" width="11.265625" style="81" customWidth="1"/>
    <col min="7177" max="7177" width="9.265625" style="81" bestFit="1" customWidth="1"/>
    <col min="7178" max="7178" width="10.265625" style="81" customWidth="1"/>
    <col min="7179" max="7179" width="9.8046875" style="81" bestFit="1" customWidth="1"/>
    <col min="7180" max="7180" width="12.8046875" style="81" customWidth="1"/>
    <col min="7181" max="7181" width="9.07421875" style="81"/>
    <col min="7182" max="7182" width="4.57421875" style="81" customWidth="1"/>
    <col min="7183" max="7183" width="6.265625" style="81" customWidth="1"/>
    <col min="7184" max="7184" width="9.8046875" style="81" customWidth="1"/>
    <col min="7185" max="7186" width="9.265625" style="81" bestFit="1" customWidth="1"/>
    <col min="7187" max="7424" width="9.07421875" style="81"/>
    <col min="7425" max="7425" width="5.265625" style="81" customWidth="1"/>
    <col min="7426" max="7426" width="5" style="81" customWidth="1"/>
    <col min="7427" max="7427" width="5.07421875" style="81" customWidth="1"/>
    <col min="7428" max="7428" width="9.8046875" style="81" customWidth="1"/>
    <col min="7429" max="7429" width="10.57421875" style="81" customWidth="1"/>
    <col min="7430" max="7430" width="12.57421875" style="81" customWidth="1"/>
    <col min="7431" max="7431" width="13.8046875" style="81" customWidth="1"/>
    <col min="7432" max="7432" width="11.265625" style="81" customWidth="1"/>
    <col min="7433" max="7433" width="9.265625" style="81" bestFit="1" customWidth="1"/>
    <col min="7434" max="7434" width="10.265625" style="81" customWidth="1"/>
    <col min="7435" max="7435" width="9.8046875" style="81" bestFit="1" customWidth="1"/>
    <col min="7436" max="7436" width="12.8046875" style="81" customWidth="1"/>
    <col min="7437" max="7437" width="9.07421875" style="81"/>
    <col min="7438" max="7438" width="4.57421875" style="81" customWidth="1"/>
    <col min="7439" max="7439" width="6.265625" style="81" customWidth="1"/>
    <col min="7440" max="7440" width="9.8046875" style="81" customWidth="1"/>
    <col min="7441" max="7442" width="9.265625" style="81" bestFit="1" customWidth="1"/>
    <col min="7443" max="7680" width="9.07421875" style="81"/>
    <col min="7681" max="7681" width="5.265625" style="81" customWidth="1"/>
    <col min="7682" max="7682" width="5" style="81" customWidth="1"/>
    <col min="7683" max="7683" width="5.07421875" style="81" customWidth="1"/>
    <col min="7684" max="7684" width="9.8046875" style="81" customWidth="1"/>
    <col min="7685" max="7685" width="10.57421875" style="81" customWidth="1"/>
    <col min="7686" max="7686" width="12.57421875" style="81" customWidth="1"/>
    <col min="7687" max="7687" width="13.8046875" style="81" customWidth="1"/>
    <col min="7688" max="7688" width="11.265625" style="81" customWidth="1"/>
    <col min="7689" max="7689" width="9.265625" style="81" bestFit="1" customWidth="1"/>
    <col min="7690" max="7690" width="10.265625" style="81" customWidth="1"/>
    <col min="7691" max="7691" width="9.8046875" style="81" bestFit="1" customWidth="1"/>
    <col min="7692" max="7692" width="12.8046875" style="81" customWidth="1"/>
    <col min="7693" max="7693" width="9.07421875" style="81"/>
    <col min="7694" max="7694" width="4.57421875" style="81" customWidth="1"/>
    <col min="7695" max="7695" width="6.265625" style="81" customWidth="1"/>
    <col min="7696" max="7696" width="9.8046875" style="81" customWidth="1"/>
    <col min="7697" max="7698" width="9.265625" style="81" bestFit="1" customWidth="1"/>
    <col min="7699" max="7936" width="9.07421875" style="81"/>
    <col min="7937" max="7937" width="5.265625" style="81" customWidth="1"/>
    <col min="7938" max="7938" width="5" style="81" customWidth="1"/>
    <col min="7939" max="7939" width="5.07421875" style="81" customWidth="1"/>
    <col min="7940" max="7940" width="9.8046875" style="81" customWidth="1"/>
    <col min="7941" max="7941" width="10.57421875" style="81" customWidth="1"/>
    <col min="7942" max="7942" width="12.57421875" style="81" customWidth="1"/>
    <col min="7943" max="7943" width="13.8046875" style="81" customWidth="1"/>
    <col min="7944" max="7944" width="11.265625" style="81" customWidth="1"/>
    <col min="7945" max="7945" width="9.265625" style="81" bestFit="1" customWidth="1"/>
    <col min="7946" max="7946" width="10.265625" style="81" customWidth="1"/>
    <col min="7947" max="7947" width="9.8046875" style="81" bestFit="1" customWidth="1"/>
    <col min="7948" max="7948" width="12.8046875" style="81" customWidth="1"/>
    <col min="7949" max="7949" width="9.07421875" style="81"/>
    <col min="7950" max="7950" width="4.57421875" style="81" customWidth="1"/>
    <col min="7951" max="7951" width="6.265625" style="81" customWidth="1"/>
    <col min="7952" max="7952" width="9.8046875" style="81" customWidth="1"/>
    <col min="7953" max="7954" width="9.265625" style="81" bestFit="1" customWidth="1"/>
    <col min="7955" max="8192" width="9.07421875" style="81"/>
    <col min="8193" max="8193" width="5.265625" style="81" customWidth="1"/>
    <col min="8194" max="8194" width="5" style="81" customWidth="1"/>
    <col min="8195" max="8195" width="5.07421875" style="81" customWidth="1"/>
    <col min="8196" max="8196" width="9.8046875" style="81" customWidth="1"/>
    <col min="8197" max="8197" width="10.57421875" style="81" customWidth="1"/>
    <col min="8198" max="8198" width="12.57421875" style="81" customWidth="1"/>
    <col min="8199" max="8199" width="13.8046875" style="81" customWidth="1"/>
    <col min="8200" max="8200" width="11.265625" style="81" customWidth="1"/>
    <col min="8201" max="8201" width="9.265625" style="81" bestFit="1" customWidth="1"/>
    <col min="8202" max="8202" width="10.265625" style="81" customWidth="1"/>
    <col min="8203" max="8203" width="9.8046875" style="81" bestFit="1" customWidth="1"/>
    <col min="8204" max="8204" width="12.8046875" style="81" customWidth="1"/>
    <col min="8205" max="8205" width="9.07421875" style="81"/>
    <col min="8206" max="8206" width="4.57421875" style="81" customWidth="1"/>
    <col min="8207" max="8207" width="6.265625" style="81" customWidth="1"/>
    <col min="8208" max="8208" width="9.8046875" style="81" customWidth="1"/>
    <col min="8209" max="8210" width="9.265625" style="81" bestFit="1" customWidth="1"/>
    <col min="8211" max="8448" width="9.07421875" style="81"/>
    <col min="8449" max="8449" width="5.265625" style="81" customWidth="1"/>
    <col min="8450" max="8450" width="5" style="81" customWidth="1"/>
    <col min="8451" max="8451" width="5.07421875" style="81" customWidth="1"/>
    <col min="8452" max="8452" width="9.8046875" style="81" customWidth="1"/>
    <col min="8453" max="8453" width="10.57421875" style="81" customWidth="1"/>
    <col min="8454" max="8454" width="12.57421875" style="81" customWidth="1"/>
    <col min="8455" max="8455" width="13.8046875" style="81" customWidth="1"/>
    <col min="8456" max="8456" width="11.265625" style="81" customWidth="1"/>
    <col min="8457" max="8457" width="9.265625" style="81" bestFit="1" customWidth="1"/>
    <col min="8458" max="8458" width="10.265625" style="81" customWidth="1"/>
    <col min="8459" max="8459" width="9.8046875" style="81" bestFit="1" customWidth="1"/>
    <col min="8460" max="8460" width="12.8046875" style="81" customWidth="1"/>
    <col min="8461" max="8461" width="9.07421875" style="81"/>
    <col min="8462" max="8462" width="4.57421875" style="81" customWidth="1"/>
    <col min="8463" max="8463" width="6.265625" style="81" customWidth="1"/>
    <col min="8464" max="8464" width="9.8046875" style="81" customWidth="1"/>
    <col min="8465" max="8466" width="9.265625" style="81" bestFit="1" customWidth="1"/>
    <col min="8467" max="8704" width="9.07421875" style="81"/>
    <col min="8705" max="8705" width="5.265625" style="81" customWidth="1"/>
    <col min="8706" max="8706" width="5" style="81" customWidth="1"/>
    <col min="8707" max="8707" width="5.07421875" style="81" customWidth="1"/>
    <col min="8708" max="8708" width="9.8046875" style="81" customWidth="1"/>
    <col min="8709" max="8709" width="10.57421875" style="81" customWidth="1"/>
    <col min="8710" max="8710" width="12.57421875" style="81" customWidth="1"/>
    <col min="8711" max="8711" width="13.8046875" style="81" customWidth="1"/>
    <col min="8712" max="8712" width="11.265625" style="81" customWidth="1"/>
    <col min="8713" max="8713" width="9.265625" style="81" bestFit="1" customWidth="1"/>
    <col min="8714" max="8714" width="10.265625" style="81" customWidth="1"/>
    <col min="8715" max="8715" width="9.8046875" style="81" bestFit="1" customWidth="1"/>
    <col min="8716" max="8716" width="12.8046875" style="81" customWidth="1"/>
    <col min="8717" max="8717" width="9.07421875" style="81"/>
    <col min="8718" max="8718" width="4.57421875" style="81" customWidth="1"/>
    <col min="8719" max="8719" width="6.265625" style="81" customWidth="1"/>
    <col min="8720" max="8720" width="9.8046875" style="81" customWidth="1"/>
    <col min="8721" max="8722" width="9.265625" style="81" bestFit="1" customWidth="1"/>
    <col min="8723" max="8960" width="9.07421875" style="81"/>
    <col min="8961" max="8961" width="5.265625" style="81" customWidth="1"/>
    <col min="8962" max="8962" width="5" style="81" customWidth="1"/>
    <col min="8963" max="8963" width="5.07421875" style="81" customWidth="1"/>
    <col min="8964" max="8964" width="9.8046875" style="81" customWidth="1"/>
    <col min="8965" max="8965" width="10.57421875" style="81" customWidth="1"/>
    <col min="8966" max="8966" width="12.57421875" style="81" customWidth="1"/>
    <col min="8967" max="8967" width="13.8046875" style="81" customWidth="1"/>
    <col min="8968" max="8968" width="11.265625" style="81" customWidth="1"/>
    <col min="8969" max="8969" width="9.265625" style="81" bestFit="1" customWidth="1"/>
    <col min="8970" max="8970" width="10.265625" style="81" customWidth="1"/>
    <col min="8971" max="8971" width="9.8046875" style="81" bestFit="1" customWidth="1"/>
    <col min="8972" max="8972" width="12.8046875" style="81" customWidth="1"/>
    <col min="8973" max="8973" width="9.07421875" style="81"/>
    <col min="8974" max="8974" width="4.57421875" style="81" customWidth="1"/>
    <col min="8975" max="8975" width="6.265625" style="81" customWidth="1"/>
    <col min="8976" max="8976" width="9.8046875" style="81" customWidth="1"/>
    <col min="8977" max="8978" width="9.265625" style="81" bestFit="1" customWidth="1"/>
    <col min="8979" max="9216" width="9.07421875" style="81"/>
    <col min="9217" max="9217" width="5.265625" style="81" customWidth="1"/>
    <col min="9218" max="9218" width="5" style="81" customWidth="1"/>
    <col min="9219" max="9219" width="5.07421875" style="81" customWidth="1"/>
    <col min="9220" max="9220" width="9.8046875" style="81" customWidth="1"/>
    <col min="9221" max="9221" width="10.57421875" style="81" customWidth="1"/>
    <col min="9222" max="9222" width="12.57421875" style="81" customWidth="1"/>
    <col min="9223" max="9223" width="13.8046875" style="81" customWidth="1"/>
    <col min="9224" max="9224" width="11.265625" style="81" customWidth="1"/>
    <col min="9225" max="9225" width="9.265625" style="81" bestFit="1" customWidth="1"/>
    <col min="9226" max="9226" width="10.265625" style="81" customWidth="1"/>
    <col min="9227" max="9227" width="9.8046875" style="81" bestFit="1" customWidth="1"/>
    <col min="9228" max="9228" width="12.8046875" style="81" customWidth="1"/>
    <col min="9229" max="9229" width="9.07421875" style="81"/>
    <col min="9230" max="9230" width="4.57421875" style="81" customWidth="1"/>
    <col min="9231" max="9231" width="6.265625" style="81" customWidth="1"/>
    <col min="9232" max="9232" width="9.8046875" style="81" customWidth="1"/>
    <col min="9233" max="9234" width="9.265625" style="81" bestFit="1" customWidth="1"/>
    <col min="9235" max="9472" width="9.07421875" style="81"/>
    <col min="9473" max="9473" width="5.265625" style="81" customWidth="1"/>
    <col min="9474" max="9474" width="5" style="81" customWidth="1"/>
    <col min="9475" max="9475" width="5.07421875" style="81" customWidth="1"/>
    <col min="9476" max="9476" width="9.8046875" style="81" customWidth="1"/>
    <col min="9477" max="9477" width="10.57421875" style="81" customWidth="1"/>
    <col min="9478" max="9478" width="12.57421875" style="81" customWidth="1"/>
    <col min="9479" max="9479" width="13.8046875" style="81" customWidth="1"/>
    <col min="9480" max="9480" width="11.265625" style="81" customWidth="1"/>
    <col min="9481" max="9481" width="9.265625" style="81" bestFit="1" customWidth="1"/>
    <col min="9482" max="9482" width="10.265625" style="81" customWidth="1"/>
    <col min="9483" max="9483" width="9.8046875" style="81" bestFit="1" customWidth="1"/>
    <col min="9484" max="9484" width="12.8046875" style="81" customWidth="1"/>
    <col min="9485" max="9485" width="9.07421875" style="81"/>
    <col min="9486" max="9486" width="4.57421875" style="81" customWidth="1"/>
    <col min="9487" max="9487" width="6.265625" style="81" customWidth="1"/>
    <col min="9488" max="9488" width="9.8046875" style="81" customWidth="1"/>
    <col min="9489" max="9490" width="9.265625" style="81" bestFit="1" customWidth="1"/>
    <col min="9491" max="9728" width="9.07421875" style="81"/>
    <col min="9729" max="9729" width="5.265625" style="81" customWidth="1"/>
    <col min="9730" max="9730" width="5" style="81" customWidth="1"/>
    <col min="9731" max="9731" width="5.07421875" style="81" customWidth="1"/>
    <col min="9732" max="9732" width="9.8046875" style="81" customWidth="1"/>
    <col min="9733" max="9733" width="10.57421875" style="81" customWidth="1"/>
    <col min="9734" max="9734" width="12.57421875" style="81" customWidth="1"/>
    <col min="9735" max="9735" width="13.8046875" style="81" customWidth="1"/>
    <col min="9736" max="9736" width="11.265625" style="81" customWidth="1"/>
    <col min="9737" max="9737" width="9.265625" style="81" bestFit="1" customWidth="1"/>
    <col min="9738" max="9738" width="10.265625" style="81" customWidth="1"/>
    <col min="9739" max="9739" width="9.8046875" style="81" bestFit="1" customWidth="1"/>
    <col min="9740" max="9740" width="12.8046875" style="81" customWidth="1"/>
    <col min="9741" max="9741" width="9.07421875" style="81"/>
    <col min="9742" max="9742" width="4.57421875" style="81" customWidth="1"/>
    <col min="9743" max="9743" width="6.265625" style="81" customWidth="1"/>
    <col min="9744" max="9744" width="9.8046875" style="81" customWidth="1"/>
    <col min="9745" max="9746" width="9.265625" style="81" bestFit="1" customWidth="1"/>
    <col min="9747" max="9984" width="9.07421875" style="81"/>
    <col min="9985" max="9985" width="5.265625" style="81" customWidth="1"/>
    <col min="9986" max="9986" width="5" style="81" customWidth="1"/>
    <col min="9987" max="9987" width="5.07421875" style="81" customWidth="1"/>
    <col min="9988" max="9988" width="9.8046875" style="81" customWidth="1"/>
    <col min="9989" max="9989" width="10.57421875" style="81" customWidth="1"/>
    <col min="9990" max="9990" width="12.57421875" style="81" customWidth="1"/>
    <col min="9991" max="9991" width="13.8046875" style="81" customWidth="1"/>
    <col min="9992" max="9992" width="11.265625" style="81" customWidth="1"/>
    <col min="9993" max="9993" width="9.265625" style="81" bestFit="1" customWidth="1"/>
    <col min="9994" max="9994" width="10.265625" style="81" customWidth="1"/>
    <col min="9995" max="9995" width="9.8046875" style="81" bestFit="1" customWidth="1"/>
    <col min="9996" max="9996" width="12.8046875" style="81" customWidth="1"/>
    <col min="9997" max="9997" width="9.07421875" style="81"/>
    <col min="9998" max="9998" width="4.57421875" style="81" customWidth="1"/>
    <col min="9999" max="9999" width="6.265625" style="81" customWidth="1"/>
    <col min="10000" max="10000" width="9.8046875" style="81" customWidth="1"/>
    <col min="10001" max="10002" width="9.265625" style="81" bestFit="1" customWidth="1"/>
    <col min="10003" max="10240" width="9.07421875" style="81"/>
    <col min="10241" max="10241" width="5.265625" style="81" customWidth="1"/>
    <col min="10242" max="10242" width="5" style="81" customWidth="1"/>
    <col min="10243" max="10243" width="5.07421875" style="81" customWidth="1"/>
    <col min="10244" max="10244" width="9.8046875" style="81" customWidth="1"/>
    <col min="10245" max="10245" width="10.57421875" style="81" customWidth="1"/>
    <col min="10246" max="10246" width="12.57421875" style="81" customWidth="1"/>
    <col min="10247" max="10247" width="13.8046875" style="81" customWidth="1"/>
    <col min="10248" max="10248" width="11.265625" style="81" customWidth="1"/>
    <col min="10249" max="10249" width="9.265625" style="81" bestFit="1" customWidth="1"/>
    <col min="10250" max="10250" width="10.265625" style="81" customWidth="1"/>
    <col min="10251" max="10251" width="9.8046875" style="81" bestFit="1" customWidth="1"/>
    <col min="10252" max="10252" width="12.8046875" style="81" customWidth="1"/>
    <col min="10253" max="10253" width="9.07421875" style="81"/>
    <col min="10254" max="10254" width="4.57421875" style="81" customWidth="1"/>
    <col min="10255" max="10255" width="6.265625" style="81" customWidth="1"/>
    <col min="10256" max="10256" width="9.8046875" style="81" customWidth="1"/>
    <col min="10257" max="10258" width="9.265625" style="81" bestFit="1" customWidth="1"/>
    <col min="10259" max="10496" width="9.07421875" style="81"/>
    <col min="10497" max="10497" width="5.265625" style="81" customWidth="1"/>
    <col min="10498" max="10498" width="5" style="81" customWidth="1"/>
    <col min="10499" max="10499" width="5.07421875" style="81" customWidth="1"/>
    <col min="10500" max="10500" width="9.8046875" style="81" customWidth="1"/>
    <col min="10501" max="10501" width="10.57421875" style="81" customWidth="1"/>
    <col min="10502" max="10502" width="12.57421875" style="81" customWidth="1"/>
    <col min="10503" max="10503" width="13.8046875" style="81" customWidth="1"/>
    <col min="10504" max="10504" width="11.265625" style="81" customWidth="1"/>
    <col min="10505" max="10505" width="9.265625" style="81" bestFit="1" customWidth="1"/>
    <col min="10506" max="10506" width="10.265625" style="81" customWidth="1"/>
    <col min="10507" max="10507" width="9.8046875" style="81" bestFit="1" customWidth="1"/>
    <col min="10508" max="10508" width="12.8046875" style="81" customWidth="1"/>
    <col min="10509" max="10509" width="9.07421875" style="81"/>
    <col min="10510" max="10510" width="4.57421875" style="81" customWidth="1"/>
    <col min="10511" max="10511" width="6.265625" style="81" customWidth="1"/>
    <col min="10512" max="10512" width="9.8046875" style="81" customWidth="1"/>
    <col min="10513" max="10514" width="9.265625" style="81" bestFit="1" customWidth="1"/>
    <col min="10515" max="10752" width="9.07421875" style="81"/>
    <col min="10753" max="10753" width="5.265625" style="81" customWidth="1"/>
    <col min="10754" max="10754" width="5" style="81" customWidth="1"/>
    <col min="10755" max="10755" width="5.07421875" style="81" customWidth="1"/>
    <col min="10756" max="10756" width="9.8046875" style="81" customWidth="1"/>
    <col min="10757" max="10757" width="10.57421875" style="81" customWidth="1"/>
    <col min="10758" max="10758" width="12.57421875" style="81" customWidth="1"/>
    <col min="10759" max="10759" width="13.8046875" style="81" customWidth="1"/>
    <col min="10760" max="10760" width="11.265625" style="81" customWidth="1"/>
    <col min="10761" max="10761" width="9.265625" style="81" bestFit="1" customWidth="1"/>
    <col min="10762" max="10762" width="10.265625" style="81" customWidth="1"/>
    <col min="10763" max="10763" width="9.8046875" style="81" bestFit="1" customWidth="1"/>
    <col min="10764" max="10764" width="12.8046875" style="81" customWidth="1"/>
    <col min="10765" max="10765" width="9.07421875" style="81"/>
    <col min="10766" max="10766" width="4.57421875" style="81" customWidth="1"/>
    <col min="10767" max="10767" width="6.265625" style="81" customWidth="1"/>
    <col min="10768" max="10768" width="9.8046875" style="81" customWidth="1"/>
    <col min="10769" max="10770" width="9.265625" style="81" bestFit="1" customWidth="1"/>
    <col min="10771" max="11008" width="9.07421875" style="81"/>
    <col min="11009" max="11009" width="5.265625" style="81" customWidth="1"/>
    <col min="11010" max="11010" width="5" style="81" customWidth="1"/>
    <col min="11011" max="11011" width="5.07421875" style="81" customWidth="1"/>
    <col min="11012" max="11012" width="9.8046875" style="81" customWidth="1"/>
    <col min="11013" max="11013" width="10.57421875" style="81" customWidth="1"/>
    <col min="11014" max="11014" width="12.57421875" style="81" customWidth="1"/>
    <col min="11015" max="11015" width="13.8046875" style="81" customWidth="1"/>
    <col min="11016" max="11016" width="11.265625" style="81" customWidth="1"/>
    <col min="11017" max="11017" width="9.265625" style="81" bestFit="1" customWidth="1"/>
    <col min="11018" max="11018" width="10.265625" style="81" customWidth="1"/>
    <col min="11019" max="11019" width="9.8046875" style="81" bestFit="1" customWidth="1"/>
    <col min="11020" max="11020" width="12.8046875" style="81" customWidth="1"/>
    <col min="11021" max="11021" width="9.07421875" style="81"/>
    <col min="11022" max="11022" width="4.57421875" style="81" customWidth="1"/>
    <col min="11023" max="11023" width="6.265625" style="81" customWidth="1"/>
    <col min="11024" max="11024" width="9.8046875" style="81" customWidth="1"/>
    <col min="11025" max="11026" width="9.265625" style="81" bestFit="1" customWidth="1"/>
    <col min="11027" max="11264" width="9.07421875" style="81"/>
    <col min="11265" max="11265" width="5.265625" style="81" customWidth="1"/>
    <col min="11266" max="11266" width="5" style="81" customWidth="1"/>
    <col min="11267" max="11267" width="5.07421875" style="81" customWidth="1"/>
    <col min="11268" max="11268" width="9.8046875" style="81" customWidth="1"/>
    <col min="11269" max="11269" width="10.57421875" style="81" customWidth="1"/>
    <col min="11270" max="11270" width="12.57421875" style="81" customWidth="1"/>
    <col min="11271" max="11271" width="13.8046875" style="81" customWidth="1"/>
    <col min="11272" max="11272" width="11.265625" style="81" customWidth="1"/>
    <col min="11273" max="11273" width="9.265625" style="81" bestFit="1" customWidth="1"/>
    <col min="11274" max="11274" width="10.265625" style="81" customWidth="1"/>
    <col min="11275" max="11275" width="9.8046875" style="81" bestFit="1" customWidth="1"/>
    <col min="11276" max="11276" width="12.8046875" style="81" customWidth="1"/>
    <col min="11277" max="11277" width="9.07421875" style="81"/>
    <col min="11278" max="11278" width="4.57421875" style="81" customWidth="1"/>
    <col min="11279" max="11279" width="6.265625" style="81" customWidth="1"/>
    <col min="11280" max="11280" width="9.8046875" style="81" customWidth="1"/>
    <col min="11281" max="11282" width="9.265625" style="81" bestFit="1" customWidth="1"/>
    <col min="11283" max="11520" width="9.07421875" style="81"/>
    <col min="11521" max="11521" width="5.265625" style="81" customWidth="1"/>
    <col min="11522" max="11522" width="5" style="81" customWidth="1"/>
    <col min="11523" max="11523" width="5.07421875" style="81" customWidth="1"/>
    <col min="11524" max="11524" width="9.8046875" style="81" customWidth="1"/>
    <col min="11525" max="11525" width="10.57421875" style="81" customWidth="1"/>
    <col min="11526" max="11526" width="12.57421875" style="81" customWidth="1"/>
    <col min="11527" max="11527" width="13.8046875" style="81" customWidth="1"/>
    <col min="11528" max="11528" width="11.265625" style="81" customWidth="1"/>
    <col min="11529" max="11529" width="9.265625" style="81" bestFit="1" customWidth="1"/>
    <col min="11530" max="11530" width="10.265625" style="81" customWidth="1"/>
    <col min="11531" max="11531" width="9.8046875" style="81" bestFit="1" customWidth="1"/>
    <col min="11532" max="11532" width="12.8046875" style="81" customWidth="1"/>
    <col min="11533" max="11533" width="9.07421875" style="81"/>
    <col min="11534" max="11534" width="4.57421875" style="81" customWidth="1"/>
    <col min="11535" max="11535" width="6.265625" style="81" customWidth="1"/>
    <col min="11536" max="11536" width="9.8046875" style="81" customWidth="1"/>
    <col min="11537" max="11538" width="9.265625" style="81" bestFit="1" customWidth="1"/>
    <col min="11539" max="11776" width="9.07421875" style="81"/>
    <col min="11777" max="11777" width="5.265625" style="81" customWidth="1"/>
    <col min="11778" max="11778" width="5" style="81" customWidth="1"/>
    <col min="11779" max="11779" width="5.07421875" style="81" customWidth="1"/>
    <col min="11780" max="11780" width="9.8046875" style="81" customWidth="1"/>
    <col min="11781" max="11781" width="10.57421875" style="81" customWidth="1"/>
    <col min="11782" max="11782" width="12.57421875" style="81" customWidth="1"/>
    <col min="11783" max="11783" width="13.8046875" style="81" customWidth="1"/>
    <col min="11784" max="11784" width="11.265625" style="81" customWidth="1"/>
    <col min="11785" max="11785" width="9.265625" style="81" bestFit="1" customWidth="1"/>
    <col min="11786" max="11786" width="10.265625" style="81" customWidth="1"/>
    <col min="11787" max="11787" width="9.8046875" style="81" bestFit="1" customWidth="1"/>
    <col min="11788" max="11788" width="12.8046875" style="81" customWidth="1"/>
    <col min="11789" max="11789" width="9.07421875" style="81"/>
    <col min="11790" max="11790" width="4.57421875" style="81" customWidth="1"/>
    <col min="11791" max="11791" width="6.265625" style="81" customWidth="1"/>
    <col min="11792" max="11792" width="9.8046875" style="81" customWidth="1"/>
    <col min="11793" max="11794" width="9.265625" style="81" bestFit="1" customWidth="1"/>
    <col min="11795" max="12032" width="9.07421875" style="81"/>
    <col min="12033" max="12033" width="5.265625" style="81" customWidth="1"/>
    <col min="12034" max="12034" width="5" style="81" customWidth="1"/>
    <col min="12035" max="12035" width="5.07421875" style="81" customWidth="1"/>
    <col min="12036" max="12036" width="9.8046875" style="81" customWidth="1"/>
    <col min="12037" max="12037" width="10.57421875" style="81" customWidth="1"/>
    <col min="12038" max="12038" width="12.57421875" style="81" customWidth="1"/>
    <col min="12039" max="12039" width="13.8046875" style="81" customWidth="1"/>
    <col min="12040" max="12040" width="11.265625" style="81" customWidth="1"/>
    <col min="12041" max="12041" width="9.265625" style="81" bestFit="1" customWidth="1"/>
    <col min="12042" max="12042" width="10.265625" style="81" customWidth="1"/>
    <col min="12043" max="12043" width="9.8046875" style="81" bestFit="1" customWidth="1"/>
    <col min="12044" max="12044" width="12.8046875" style="81" customWidth="1"/>
    <col min="12045" max="12045" width="9.07421875" style="81"/>
    <col min="12046" max="12046" width="4.57421875" style="81" customWidth="1"/>
    <col min="12047" max="12047" width="6.265625" style="81" customWidth="1"/>
    <col min="12048" max="12048" width="9.8046875" style="81" customWidth="1"/>
    <col min="12049" max="12050" width="9.265625" style="81" bestFit="1" customWidth="1"/>
    <col min="12051" max="12288" width="9.07421875" style="81"/>
    <col min="12289" max="12289" width="5.265625" style="81" customWidth="1"/>
    <col min="12290" max="12290" width="5" style="81" customWidth="1"/>
    <col min="12291" max="12291" width="5.07421875" style="81" customWidth="1"/>
    <col min="12292" max="12292" width="9.8046875" style="81" customWidth="1"/>
    <col min="12293" max="12293" width="10.57421875" style="81" customWidth="1"/>
    <col min="12294" max="12294" width="12.57421875" style="81" customWidth="1"/>
    <col min="12295" max="12295" width="13.8046875" style="81" customWidth="1"/>
    <col min="12296" max="12296" width="11.265625" style="81" customWidth="1"/>
    <col min="12297" max="12297" width="9.265625" style="81" bestFit="1" customWidth="1"/>
    <col min="12298" max="12298" width="10.265625" style="81" customWidth="1"/>
    <col min="12299" max="12299" width="9.8046875" style="81" bestFit="1" customWidth="1"/>
    <col min="12300" max="12300" width="12.8046875" style="81" customWidth="1"/>
    <col min="12301" max="12301" width="9.07421875" style="81"/>
    <col min="12302" max="12302" width="4.57421875" style="81" customWidth="1"/>
    <col min="12303" max="12303" width="6.265625" style="81" customWidth="1"/>
    <col min="12304" max="12304" width="9.8046875" style="81" customWidth="1"/>
    <col min="12305" max="12306" width="9.265625" style="81" bestFit="1" customWidth="1"/>
    <col min="12307" max="12544" width="9.07421875" style="81"/>
    <col min="12545" max="12545" width="5.265625" style="81" customWidth="1"/>
    <col min="12546" max="12546" width="5" style="81" customWidth="1"/>
    <col min="12547" max="12547" width="5.07421875" style="81" customWidth="1"/>
    <col min="12548" max="12548" width="9.8046875" style="81" customWidth="1"/>
    <col min="12549" max="12549" width="10.57421875" style="81" customWidth="1"/>
    <col min="12550" max="12550" width="12.57421875" style="81" customWidth="1"/>
    <col min="12551" max="12551" width="13.8046875" style="81" customWidth="1"/>
    <col min="12552" max="12552" width="11.265625" style="81" customWidth="1"/>
    <col min="12553" max="12553" width="9.265625" style="81" bestFit="1" customWidth="1"/>
    <col min="12554" max="12554" width="10.265625" style="81" customWidth="1"/>
    <col min="12555" max="12555" width="9.8046875" style="81" bestFit="1" customWidth="1"/>
    <col min="12556" max="12556" width="12.8046875" style="81" customWidth="1"/>
    <col min="12557" max="12557" width="9.07421875" style="81"/>
    <col min="12558" max="12558" width="4.57421875" style="81" customWidth="1"/>
    <col min="12559" max="12559" width="6.265625" style="81" customWidth="1"/>
    <col min="12560" max="12560" width="9.8046875" style="81" customWidth="1"/>
    <col min="12561" max="12562" width="9.265625" style="81" bestFit="1" customWidth="1"/>
    <col min="12563" max="12800" width="9.07421875" style="81"/>
    <col min="12801" max="12801" width="5.265625" style="81" customWidth="1"/>
    <col min="12802" max="12802" width="5" style="81" customWidth="1"/>
    <col min="12803" max="12803" width="5.07421875" style="81" customWidth="1"/>
    <col min="12804" max="12804" width="9.8046875" style="81" customWidth="1"/>
    <col min="12805" max="12805" width="10.57421875" style="81" customWidth="1"/>
    <col min="12806" max="12806" width="12.57421875" style="81" customWidth="1"/>
    <col min="12807" max="12807" width="13.8046875" style="81" customWidth="1"/>
    <col min="12808" max="12808" width="11.265625" style="81" customWidth="1"/>
    <col min="12809" max="12809" width="9.265625" style="81" bestFit="1" customWidth="1"/>
    <col min="12810" max="12810" width="10.265625" style="81" customWidth="1"/>
    <col min="12811" max="12811" width="9.8046875" style="81" bestFit="1" customWidth="1"/>
    <col min="12812" max="12812" width="12.8046875" style="81" customWidth="1"/>
    <col min="12813" max="12813" width="9.07421875" style="81"/>
    <col min="12814" max="12814" width="4.57421875" style="81" customWidth="1"/>
    <col min="12815" max="12815" width="6.265625" style="81" customWidth="1"/>
    <col min="12816" max="12816" width="9.8046875" style="81" customWidth="1"/>
    <col min="12817" max="12818" width="9.265625" style="81" bestFit="1" customWidth="1"/>
    <col min="12819" max="13056" width="9.07421875" style="81"/>
    <col min="13057" max="13057" width="5.265625" style="81" customWidth="1"/>
    <col min="13058" max="13058" width="5" style="81" customWidth="1"/>
    <col min="13059" max="13059" width="5.07421875" style="81" customWidth="1"/>
    <col min="13060" max="13060" width="9.8046875" style="81" customWidth="1"/>
    <col min="13061" max="13061" width="10.57421875" style="81" customWidth="1"/>
    <col min="13062" max="13062" width="12.57421875" style="81" customWidth="1"/>
    <col min="13063" max="13063" width="13.8046875" style="81" customWidth="1"/>
    <col min="13064" max="13064" width="11.265625" style="81" customWidth="1"/>
    <col min="13065" max="13065" width="9.265625" style="81" bestFit="1" customWidth="1"/>
    <col min="13066" max="13066" width="10.265625" style="81" customWidth="1"/>
    <col min="13067" max="13067" width="9.8046875" style="81" bestFit="1" customWidth="1"/>
    <col min="13068" max="13068" width="12.8046875" style="81" customWidth="1"/>
    <col min="13069" max="13069" width="9.07421875" style="81"/>
    <col min="13070" max="13070" width="4.57421875" style="81" customWidth="1"/>
    <col min="13071" max="13071" width="6.265625" style="81" customWidth="1"/>
    <col min="13072" max="13072" width="9.8046875" style="81" customWidth="1"/>
    <col min="13073" max="13074" width="9.265625" style="81" bestFit="1" customWidth="1"/>
    <col min="13075" max="13312" width="9.07421875" style="81"/>
    <col min="13313" max="13313" width="5.265625" style="81" customWidth="1"/>
    <col min="13314" max="13314" width="5" style="81" customWidth="1"/>
    <col min="13315" max="13315" width="5.07421875" style="81" customWidth="1"/>
    <col min="13316" max="13316" width="9.8046875" style="81" customWidth="1"/>
    <col min="13317" max="13317" width="10.57421875" style="81" customWidth="1"/>
    <col min="13318" max="13318" width="12.57421875" style="81" customWidth="1"/>
    <col min="13319" max="13319" width="13.8046875" style="81" customWidth="1"/>
    <col min="13320" max="13320" width="11.265625" style="81" customWidth="1"/>
    <col min="13321" max="13321" width="9.265625" style="81" bestFit="1" customWidth="1"/>
    <col min="13322" max="13322" width="10.265625" style="81" customWidth="1"/>
    <col min="13323" max="13323" width="9.8046875" style="81" bestFit="1" customWidth="1"/>
    <col min="13324" max="13324" width="12.8046875" style="81" customWidth="1"/>
    <col min="13325" max="13325" width="9.07421875" style="81"/>
    <col min="13326" max="13326" width="4.57421875" style="81" customWidth="1"/>
    <col min="13327" max="13327" width="6.265625" style="81" customWidth="1"/>
    <col min="13328" max="13328" width="9.8046875" style="81" customWidth="1"/>
    <col min="13329" max="13330" width="9.265625" style="81" bestFit="1" customWidth="1"/>
    <col min="13331" max="13568" width="9.07421875" style="81"/>
    <col min="13569" max="13569" width="5.265625" style="81" customWidth="1"/>
    <col min="13570" max="13570" width="5" style="81" customWidth="1"/>
    <col min="13571" max="13571" width="5.07421875" style="81" customWidth="1"/>
    <col min="13572" max="13572" width="9.8046875" style="81" customWidth="1"/>
    <col min="13573" max="13573" width="10.57421875" style="81" customWidth="1"/>
    <col min="13574" max="13574" width="12.57421875" style="81" customWidth="1"/>
    <col min="13575" max="13575" width="13.8046875" style="81" customWidth="1"/>
    <col min="13576" max="13576" width="11.265625" style="81" customWidth="1"/>
    <col min="13577" max="13577" width="9.265625" style="81" bestFit="1" customWidth="1"/>
    <col min="13578" max="13578" width="10.265625" style="81" customWidth="1"/>
    <col min="13579" max="13579" width="9.8046875" style="81" bestFit="1" customWidth="1"/>
    <col min="13580" max="13580" width="12.8046875" style="81" customWidth="1"/>
    <col min="13581" max="13581" width="9.07421875" style="81"/>
    <col min="13582" max="13582" width="4.57421875" style="81" customWidth="1"/>
    <col min="13583" max="13583" width="6.265625" style="81" customWidth="1"/>
    <col min="13584" max="13584" width="9.8046875" style="81" customWidth="1"/>
    <col min="13585" max="13586" width="9.265625" style="81" bestFit="1" customWidth="1"/>
    <col min="13587" max="13824" width="9.07421875" style="81"/>
    <col min="13825" max="13825" width="5.265625" style="81" customWidth="1"/>
    <col min="13826" max="13826" width="5" style="81" customWidth="1"/>
    <col min="13827" max="13827" width="5.07421875" style="81" customWidth="1"/>
    <col min="13828" max="13828" width="9.8046875" style="81" customWidth="1"/>
    <col min="13829" max="13829" width="10.57421875" style="81" customWidth="1"/>
    <col min="13830" max="13830" width="12.57421875" style="81" customWidth="1"/>
    <col min="13831" max="13831" width="13.8046875" style="81" customWidth="1"/>
    <col min="13832" max="13832" width="11.265625" style="81" customWidth="1"/>
    <col min="13833" max="13833" width="9.265625" style="81" bestFit="1" customWidth="1"/>
    <col min="13834" max="13834" width="10.265625" style="81" customWidth="1"/>
    <col min="13835" max="13835" width="9.8046875" style="81" bestFit="1" customWidth="1"/>
    <col min="13836" max="13836" width="12.8046875" style="81" customWidth="1"/>
    <col min="13837" max="13837" width="9.07421875" style="81"/>
    <col min="13838" max="13838" width="4.57421875" style="81" customWidth="1"/>
    <col min="13839" max="13839" width="6.265625" style="81" customWidth="1"/>
    <col min="13840" max="13840" width="9.8046875" style="81" customWidth="1"/>
    <col min="13841" max="13842" width="9.265625" style="81" bestFit="1" customWidth="1"/>
    <col min="13843" max="14080" width="9.07421875" style="81"/>
    <col min="14081" max="14081" width="5.265625" style="81" customWidth="1"/>
    <col min="14082" max="14082" width="5" style="81" customWidth="1"/>
    <col min="14083" max="14083" width="5.07421875" style="81" customWidth="1"/>
    <col min="14084" max="14084" width="9.8046875" style="81" customWidth="1"/>
    <col min="14085" max="14085" width="10.57421875" style="81" customWidth="1"/>
    <col min="14086" max="14086" width="12.57421875" style="81" customWidth="1"/>
    <col min="14087" max="14087" width="13.8046875" style="81" customWidth="1"/>
    <col min="14088" max="14088" width="11.265625" style="81" customWidth="1"/>
    <col min="14089" max="14089" width="9.265625" style="81" bestFit="1" customWidth="1"/>
    <col min="14090" max="14090" width="10.265625" style="81" customWidth="1"/>
    <col min="14091" max="14091" width="9.8046875" style="81" bestFit="1" customWidth="1"/>
    <col min="14092" max="14092" width="12.8046875" style="81" customWidth="1"/>
    <col min="14093" max="14093" width="9.07421875" style="81"/>
    <col min="14094" max="14094" width="4.57421875" style="81" customWidth="1"/>
    <col min="14095" max="14095" width="6.265625" style="81" customWidth="1"/>
    <col min="14096" max="14096" width="9.8046875" style="81" customWidth="1"/>
    <col min="14097" max="14098" width="9.265625" style="81" bestFit="1" customWidth="1"/>
    <col min="14099" max="14336" width="9.07421875" style="81"/>
    <col min="14337" max="14337" width="5.265625" style="81" customWidth="1"/>
    <col min="14338" max="14338" width="5" style="81" customWidth="1"/>
    <col min="14339" max="14339" width="5.07421875" style="81" customWidth="1"/>
    <col min="14340" max="14340" width="9.8046875" style="81" customWidth="1"/>
    <col min="14341" max="14341" width="10.57421875" style="81" customWidth="1"/>
    <col min="14342" max="14342" width="12.57421875" style="81" customWidth="1"/>
    <col min="14343" max="14343" width="13.8046875" style="81" customWidth="1"/>
    <col min="14344" max="14344" width="11.265625" style="81" customWidth="1"/>
    <col min="14345" max="14345" width="9.265625" style="81" bestFit="1" customWidth="1"/>
    <col min="14346" max="14346" width="10.265625" style="81" customWidth="1"/>
    <col min="14347" max="14347" width="9.8046875" style="81" bestFit="1" customWidth="1"/>
    <col min="14348" max="14348" width="12.8046875" style="81" customWidth="1"/>
    <col min="14349" max="14349" width="9.07421875" style="81"/>
    <col min="14350" max="14350" width="4.57421875" style="81" customWidth="1"/>
    <col min="14351" max="14351" width="6.265625" style="81" customWidth="1"/>
    <col min="14352" max="14352" width="9.8046875" style="81" customWidth="1"/>
    <col min="14353" max="14354" width="9.265625" style="81" bestFit="1" customWidth="1"/>
    <col min="14355" max="14592" width="9.07421875" style="81"/>
    <col min="14593" max="14593" width="5.265625" style="81" customWidth="1"/>
    <col min="14594" max="14594" width="5" style="81" customWidth="1"/>
    <col min="14595" max="14595" width="5.07421875" style="81" customWidth="1"/>
    <col min="14596" max="14596" width="9.8046875" style="81" customWidth="1"/>
    <col min="14597" max="14597" width="10.57421875" style="81" customWidth="1"/>
    <col min="14598" max="14598" width="12.57421875" style="81" customWidth="1"/>
    <col min="14599" max="14599" width="13.8046875" style="81" customWidth="1"/>
    <col min="14600" max="14600" width="11.265625" style="81" customWidth="1"/>
    <col min="14601" max="14601" width="9.265625" style="81" bestFit="1" customWidth="1"/>
    <col min="14602" max="14602" width="10.265625" style="81" customWidth="1"/>
    <col min="14603" max="14603" width="9.8046875" style="81" bestFit="1" customWidth="1"/>
    <col min="14604" max="14604" width="12.8046875" style="81" customWidth="1"/>
    <col min="14605" max="14605" width="9.07421875" style="81"/>
    <col min="14606" max="14606" width="4.57421875" style="81" customWidth="1"/>
    <col min="14607" max="14607" width="6.265625" style="81" customWidth="1"/>
    <col min="14608" max="14608" width="9.8046875" style="81" customWidth="1"/>
    <col min="14609" max="14610" width="9.265625" style="81" bestFit="1" customWidth="1"/>
    <col min="14611" max="14848" width="9.07421875" style="81"/>
    <col min="14849" max="14849" width="5.265625" style="81" customWidth="1"/>
    <col min="14850" max="14850" width="5" style="81" customWidth="1"/>
    <col min="14851" max="14851" width="5.07421875" style="81" customWidth="1"/>
    <col min="14852" max="14852" width="9.8046875" style="81" customWidth="1"/>
    <col min="14853" max="14853" width="10.57421875" style="81" customWidth="1"/>
    <col min="14854" max="14854" width="12.57421875" style="81" customWidth="1"/>
    <col min="14855" max="14855" width="13.8046875" style="81" customWidth="1"/>
    <col min="14856" max="14856" width="11.265625" style="81" customWidth="1"/>
    <col min="14857" max="14857" width="9.265625" style="81" bestFit="1" customWidth="1"/>
    <col min="14858" max="14858" width="10.265625" style="81" customWidth="1"/>
    <col min="14859" max="14859" width="9.8046875" style="81" bestFit="1" customWidth="1"/>
    <col min="14860" max="14860" width="12.8046875" style="81" customWidth="1"/>
    <col min="14861" max="14861" width="9.07421875" style="81"/>
    <col min="14862" max="14862" width="4.57421875" style="81" customWidth="1"/>
    <col min="14863" max="14863" width="6.265625" style="81" customWidth="1"/>
    <col min="14864" max="14864" width="9.8046875" style="81" customWidth="1"/>
    <col min="14865" max="14866" width="9.265625" style="81" bestFit="1" customWidth="1"/>
    <col min="14867" max="15104" width="9.07421875" style="81"/>
    <col min="15105" max="15105" width="5.265625" style="81" customWidth="1"/>
    <col min="15106" max="15106" width="5" style="81" customWidth="1"/>
    <col min="15107" max="15107" width="5.07421875" style="81" customWidth="1"/>
    <col min="15108" max="15108" width="9.8046875" style="81" customWidth="1"/>
    <col min="15109" max="15109" width="10.57421875" style="81" customWidth="1"/>
    <col min="15110" max="15110" width="12.57421875" style="81" customWidth="1"/>
    <col min="15111" max="15111" width="13.8046875" style="81" customWidth="1"/>
    <col min="15112" max="15112" width="11.265625" style="81" customWidth="1"/>
    <col min="15113" max="15113" width="9.265625" style="81" bestFit="1" customWidth="1"/>
    <col min="15114" max="15114" width="10.265625" style="81" customWidth="1"/>
    <col min="15115" max="15115" width="9.8046875" style="81" bestFit="1" customWidth="1"/>
    <col min="15116" max="15116" width="12.8046875" style="81" customWidth="1"/>
    <col min="15117" max="15117" width="9.07421875" style="81"/>
    <col min="15118" max="15118" width="4.57421875" style="81" customWidth="1"/>
    <col min="15119" max="15119" width="6.265625" style="81" customWidth="1"/>
    <col min="15120" max="15120" width="9.8046875" style="81" customWidth="1"/>
    <col min="15121" max="15122" width="9.265625" style="81" bestFit="1" customWidth="1"/>
    <col min="15123" max="15360" width="9.07421875" style="81"/>
    <col min="15361" max="15361" width="5.265625" style="81" customWidth="1"/>
    <col min="15362" max="15362" width="5" style="81" customWidth="1"/>
    <col min="15363" max="15363" width="5.07421875" style="81" customWidth="1"/>
    <col min="15364" max="15364" width="9.8046875" style="81" customWidth="1"/>
    <col min="15365" max="15365" width="10.57421875" style="81" customWidth="1"/>
    <col min="15366" max="15366" width="12.57421875" style="81" customWidth="1"/>
    <col min="15367" max="15367" width="13.8046875" style="81" customWidth="1"/>
    <col min="15368" max="15368" width="11.265625" style="81" customWidth="1"/>
    <col min="15369" max="15369" width="9.265625" style="81" bestFit="1" customWidth="1"/>
    <col min="15370" max="15370" width="10.265625" style="81" customWidth="1"/>
    <col min="15371" max="15371" width="9.8046875" style="81" bestFit="1" customWidth="1"/>
    <col min="15372" max="15372" width="12.8046875" style="81" customWidth="1"/>
    <col min="15373" max="15373" width="9.07421875" style="81"/>
    <col min="15374" max="15374" width="4.57421875" style="81" customWidth="1"/>
    <col min="15375" max="15375" width="6.265625" style="81" customWidth="1"/>
    <col min="15376" max="15376" width="9.8046875" style="81" customWidth="1"/>
    <col min="15377" max="15378" width="9.265625" style="81" bestFit="1" customWidth="1"/>
    <col min="15379" max="15616" width="9.07421875" style="81"/>
    <col min="15617" max="15617" width="5.265625" style="81" customWidth="1"/>
    <col min="15618" max="15618" width="5" style="81" customWidth="1"/>
    <col min="15619" max="15619" width="5.07421875" style="81" customWidth="1"/>
    <col min="15620" max="15620" width="9.8046875" style="81" customWidth="1"/>
    <col min="15621" max="15621" width="10.57421875" style="81" customWidth="1"/>
    <col min="15622" max="15622" width="12.57421875" style="81" customWidth="1"/>
    <col min="15623" max="15623" width="13.8046875" style="81" customWidth="1"/>
    <col min="15624" max="15624" width="11.265625" style="81" customWidth="1"/>
    <col min="15625" max="15625" width="9.265625" style="81" bestFit="1" customWidth="1"/>
    <col min="15626" max="15626" width="10.265625" style="81" customWidth="1"/>
    <col min="15627" max="15627" width="9.8046875" style="81" bestFit="1" customWidth="1"/>
    <col min="15628" max="15628" width="12.8046875" style="81" customWidth="1"/>
    <col min="15629" max="15629" width="9.07421875" style="81"/>
    <col min="15630" max="15630" width="4.57421875" style="81" customWidth="1"/>
    <col min="15631" max="15631" width="6.265625" style="81" customWidth="1"/>
    <col min="15632" max="15632" width="9.8046875" style="81" customWidth="1"/>
    <col min="15633" max="15634" width="9.265625" style="81" bestFit="1" customWidth="1"/>
    <col min="15635" max="15872" width="9.07421875" style="81"/>
    <col min="15873" max="15873" width="5.265625" style="81" customWidth="1"/>
    <col min="15874" max="15874" width="5" style="81" customWidth="1"/>
    <col min="15875" max="15875" width="5.07421875" style="81" customWidth="1"/>
    <col min="15876" max="15876" width="9.8046875" style="81" customWidth="1"/>
    <col min="15877" max="15877" width="10.57421875" style="81" customWidth="1"/>
    <col min="15878" max="15878" width="12.57421875" style="81" customWidth="1"/>
    <col min="15879" max="15879" width="13.8046875" style="81" customWidth="1"/>
    <col min="15880" max="15880" width="11.265625" style="81" customWidth="1"/>
    <col min="15881" max="15881" width="9.265625" style="81" bestFit="1" customWidth="1"/>
    <col min="15882" max="15882" width="10.265625" style="81" customWidth="1"/>
    <col min="15883" max="15883" width="9.8046875" style="81" bestFit="1" customWidth="1"/>
    <col min="15884" max="15884" width="12.8046875" style="81" customWidth="1"/>
    <col min="15885" max="15885" width="9.07421875" style="81"/>
    <col min="15886" max="15886" width="4.57421875" style="81" customWidth="1"/>
    <col min="15887" max="15887" width="6.265625" style="81" customWidth="1"/>
    <col min="15888" max="15888" width="9.8046875" style="81" customWidth="1"/>
    <col min="15889" max="15890" width="9.265625" style="81" bestFit="1" customWidth="1"/>
    <col min="15891" max="16128" width="9.07421875" style="81"/>
    <col min="16129" max="16129" width="5.265625" style="81" customWidth="1"/>
    <col min="16130" max="16130" width="5" style="81" customWidth="1"/>
    <col min="16131" max="16131" width="5.07421875" style="81" customWidth="1"/>
    <col min="16132" max="16132" width="9.8046875" style="81" customWidth="1"/>
    <col min="16133" max="16133" width="10.57421875" style="81" customWidth="1"/>
    <col min="16134" max="16134" width="12.57421875" style="81" customWidth="1"/>
    <col min="16135" max="16135" width="13.8046875" style="81" customWidth="1"/>
    <col min="16136" max="16136" width="11.265625" style="81" customWidth="1"/>
    <col min="16137" max="16137" width="9.265625" style="81" bestFit="1" customWidth="1"/>
    <col min="16138" max="16138" width="10.265625" style="81" customWidth="1"/>
    <col min="16139" max="16139" width="9.8046875" style="81" bestFit="1" customWidth="1"/>
    <col min="16140" max="16140" width="12.8046875" style="81" customWidth="1"/>
    <col min="16141" max="16141" width="9.07421875" style="81"/>
    <col min="16142" max="16142" width="4.57421875" style="81" customWidth="1"/>
    <col min="16143" max="16143" width="6.265625" style="81" customWidth="1"/>
    <col min="16144" max="16144" width="9.8046875" style="81" customWidth="1"/>
    <col min="16145" max="16146" width="9.265625" style="81" bestFit="1" customWidth="1"/>
    <col min="16147" max="16384" width="9.07421875" style="81"/>
  </cols>
  <sheetData>
    <row r="1" spans="1:19" ht="13.75" thickBot="1" x14ac:dyDescent="0.85">
      <c r="B1" s="426" t="s">
        <v>111</v>
      </c>
      <c r="C1" s="427"/>
      <c r="D1" s="428"/>
      <c r="L1" s="79" t="s">
        <v>112</v>
      </c>
      <c r="M1" s="80">
        <v>0</v>
      </c>
    </row>
    <row r="2" spans="1:19" ht="13.75" thickBot="1" x14ac:dyDescent="0.85">
      <c r="A2" s="82">
        <v>1</v>
      </c>
      <c r="B2" s="429" t="s">
        <v>199</v>
      </c>
      <c r="C2" s="429"/>
      <c r="D2" s="430"/>
      <c r="E2" s="83"/>
      <c r="G2" s="431" t="s">
        <v>113</v>
      </c>
      <c r="H2" s="432"/>
      <c r="I2" s="433"/>
      <c r="J2" s="433"/>
      <c r="K2" s="434"/>
      <c r="L2" s="84" t="s">
        <v>114</v>
      </c>
      <c r="M2" s="80"/>
      <c r="P2" s="85" t="s">
        <v>115</v>
      </c>
      <c r="Q2" s="86" t="s">
        <v>116</v>
      </c>
      <c r="R2" s="86" t="s">
        <v>117</v>
      </c>
      <c r="S2" s="87" t="s">
        <v>118</v>
      </c>
    </row>
    <row r="3" spans="1:19" ht="13.75" thickBot="1" x14ac:dyDescent="0.85">
      <c r="A3" s="88">
        <v>2</v>
      </c>
      <c r="B3" s="435" t="s">
        <v>200</v>
      </c>
      <c r="C3" s="435"/>
      <c r="D3" s="436"/>
      <c r="E3" s="89"/>
      <c r="G3" s="437" t="s">
        <v>119</v>
      </c>
      <c r="H3" s="438"/>
      <c r="I3" s="439" t="s">
        <v>221</v>
      </c>
      <c r="J3" s="439"/>
      <c r="K3" s="440"/>
      <c r="L3" s="79" t="s">
        <v>120</v>
      </c>
      <c r="M3" s="90">
        <f>SUM(M2-M1)*0.6+M1</f>
        <v>0</v>
      </c>
      <c r="P3" s="91">
        <v>1</v>
      </c>
      <c r="Q3" s="92">
        <v>1.3149999999999999</v>
      </c>
      <c r="R3" s="92">
        <v>1.0489999999999999</v>
      </c>
      <c r="S3" s="93">
        <v>1.72</v>
      </c>
    </row>
    <row r="4" spans="1:19" ht="13.75" thickBot="1" x14ac:dyDescent="0.85">
      <c r="A4" s="88">
        <v>3</v>
      </c>
      <c r="B4" s="435" t="s">
        <v>201</v>
      </c>
      <c r="C4" s="435"/>
      <c r="D4" s="436"/>
      <c r="E4" s="89"/>
      <c r="G4" s="437" t="s">
        <v>121</v>
      </c>
      <c r="H4" s="438"/>
      <c r="I4" s="441">
        <v>44329</v>
      </c>
      <c r="J4" s="439"/>
      <c r="K4" s="440"/>
      <c r="P4" s="91">
        <v>1.25</v>
      </c>
      <c r="Q4" s="92">
        <v>1.66</v>
      </c>
      <c r="R4" s="92">
        <v>1.38</v>
      </c>
      <c r="S4" s="93">
        <v>2.33</v>
      </c>
    </row>
    <row r="5" spans="1:19" ht="13.75" thickBot="1" x14ac:dyDescent="0.85">
      <c r="A5" s="88">
        <v>4</v>
      </c>
      <c r="B5" s="435" t="s">
        <v>202</v>
      </c>
      <c r="C5" s="435"/>
      <c r="D5" s="436"/>
      <c r="E5" s="89"/>
      <c r="G5" s="437" t="s">
        <v>122</v>
      </c>
      <c r="H5" s="438"/>
      <c r="I5" s="439" t="s">
        <v>206</v>
      </c>
      <c r="J5" s="439"/>
      <c r="K5" s="440"/>
      <c r="M5" s="94" t="s">
        <v>123</v>
      </c>
      <c r="P5" s="91">
        <v>1.5</v>
      </c>
      <c r="Q5" s="92"/>
      <c r="R5" s="92"/>
      <c r="S5" s="93"/>
    </row>
    <row r="6" spans="1:19" ht="13.75" thickBot="1" x14ac:dyDescent="0.85">
      <c r="A6" s="88">
        <v>5</v>
      </c>
      <c r="B6" s="435" t="s">
        <v>209</v>
      </c>
      <c r="C6" s="435"/>
      <c r="D6" s="436"/>
      <c r="E6" s="89">
        <v>0</v>
      </c>
      <c r="G6" s="446" t="s">
        <v>125</v>
      </c>
      <c r="H6" s="447"/>
      <c r="I6" s="448" t="s">
        <v>207</v>
      </c>
      <c r="J6" s="448"/>
      <c r="K6" s="449"/>
      <c r="M6" s="95" t="s">
        <v>126</v>
      </c>
      <c r="P6" s="96">
        <v>1.9</v>
      </c>
      <c r="Q6" s="92"/>
      <c r="R6" s="92"/>
      <c r="S6" s="93"/>
    </row>
    <row r="7" spans="1:19" ht="16.75" thickBot="1" x14ac:dyDescent="1.1000000000000001">
      <c r="A7" s="88">
        <v>6</v>
      </c>
      <c r="B7" s="435" t="s">
        <v>213</v>
      </c>
      <c r="C7" s="435"/>
      <c r="D7" s="436"/>
      <c r="E7" s="89">
        <v>0</v>
      </c>
      <c r="F7" s="97" t="s">
        <v>127</v>
      </c>
      <c r="H7" s="98" t="s">
        <v>124</v>
      </c>
      <c r="I7" s="99"/>
      <c r="J7" s="99"/>
      <c r="K7" s="99"/>
      <c r="L7" s="100"/>
      <c r="P7" s="101">
        <v>2.0625</v>
      </c>
      <c r="Q7" s="92">
        <v>2.0630000000000002</v>
      </c>
      <c r="R7" s="92">
        <v>1.7509999999999999</v>
      </c>
      <c r="S7" s="93">
        <v>3.25</v>
      </c>
    </row>
    <row r="8" spans="1:19" ht="13.75" thickBot="1" x14ac:dyDescent="0.85">
      <c r="A8" s="88">
        <v>7</v>
      </c>
      <c r="B8" s="435" t="s">
        <v>214</v>
      </c>
      <c r="C8" s="435"/>
      <c r="D8" s="436"/>
      <c r="E8" s="89">
        <v>0</v>
      </c>
      <c r="F8" s="450" t="s">
        <v>226</v>
      </c>
      <c r="G8" s="451"/>
      <c r="H8" s="102"/>
      <c r="I8" s="103" t="s">
        <v>116</v>
      </c>
      <c r="J8" s="103" t="s">
        <v>117</v>
      </c>
      <c r="K8" s="104" t="s">
        <v>129</v>
      </c>
      <c r="L8" s="105" t="s">
        <v>130</v>
      </c>
      <c r="M8" s="456"/>
      <c r="N8" s="456"/>
      <c r="P8" s="91">
        <v>2.375</v>
      </c>
      <c r="Q8" s="92">
        <v>2.375</v>
      </c>
      <c r="R8" s="92">
        <v>1.9910000000000001</v>
      </c>
      <c r="S8" s="93">
        <v>4.7</v>
      </c>
    </row>
    <row r="9" spans="1:19" ht="13.75" thickBot="1" x14ac:dyDescent="0.85">
      <c r="A9" s="88">
        <v>8</v>
      </c>
      <c r="B9" s="435" t="s">
        <v>124</v>
      </c>
      <c r="C9" s="435"/>
      <c r="D9" s="436"/>
      <c r="E9" s="89" t="s">
        <v>124</v>
      </c>
      <c r="F9" s="452"/>
      <c r="G9" s="453"/>
      <c r="H9" s="106" t="s">
        <v>131</v>
      </c>
      <c r="I9" s="92">
        <f>'Data Validation'!H4</f>
        <v>2.0625</v>
      </c>
      <c r="J9" s="92">
        <f>'Data Validation'!F4</f>
        <v>1.7509999999999999</v>
      </c>
      <c r="K9" s="93">
        <v>2.4</v>
      </c>
      <c r="L9" s="107" t="s">
        <v>222</v>
      </c>
      <c r="P9" s="91">
        <v>2.875</v>
      </c>
      <c r="Q9" s="92">
        <v>2.875</v>
      </c>
      <c r="R9" s="92">
        <v>2.4409999999999998</v>
      </c>
      <c r="S9" s="93">
        <v>6.5</v>
      </c>
    </row>
    <row r="10" spans="1:19" ht="13.75" thickBot="1" x14ac:dyDescent="0.85">
      <c r="A10" s="88">
        <v>9</v>
      </c>
      <c r="B10" s="469" t="s">
        <v>225</v>
      </c>
      <c r="C10" s="469"/>
      <c r="D10" s="470"/>
      <c r="E10" s="89">
        <v>0</v>
      </c>
      <c r="F10" s="452"/>
      <c r="G10" s="453"/>
      <c r="H10" s="108" t="s">
        <v>132</v>
      </c>
      <c r="I10" s="92">
        <v>3.5</v>
      </c>
      <c r="J10" s="92">
        <f>'Data Validation'!D3</f>
        <v>2.992</v>
      </c>
      <c r="K10" s="93">
        <v>9.3000000000000007</v>
      </c>
      <c r="L10" s="107" t="s">
        <v>187</v>
      </c>
      <c r="P10" s="109">
        <v>3.5</v>
      </c>
      <c r="Q10" s="110">
        <v>3.5</v>
      </c>
      <c r="R10" s="110">
        <v>2.9910000000000001</v>
      </c>
      <c r="S10" s="111">
        <v>9.3000000000000007</v>
      </c>
    </row>
    <row r="11" spans="1:19" ht="13.75" thickBot="1" x14ac:dyDescent="0.85">
      <c r="A11" s="88">
        <v>10</v>
      </c>
      <c r="B11" s="435" t="s">
        <v>124</v>
      </c>
      <c r="C11" s="435"/>
      <c r="D11" s="436"/>
      <c r="E11" s="89" t="s">
        <v>124</v>
      </c>
      <c r="F11" s="452"/>
      <c r="G11" s="453"/>
      <c r="H11" s="112" t="s">
        <v>133</v>
      </c>
      <c r="I11" s="92"/>
      <c r="J11" s="92"/>
      <c r="K11" s="111"/>
      <c r="L11" s="107"/>
      <c r="M11" s="457" t="s">
        <v>134</v>
      </c>
      <c r="N11" s="458"/>
      <c r="O11" s="113">
        <f>(65.5-K11)/65.5</f>
        <v>1</v>
      </c>
    </row>
    <row r="12" spans="1:19" ht="13.75" thickBot="1" x14ac:dyDescent="0.85">
      <c r="A12" s="114">
        <v>11</v>
      </c>
      <c r="B12" s="442" t="s">
        <v>124</v>
      </c>
      <c r="C12" s="442"/>
      <c r="D12" s="443"/>
      <c r="E12" s="89" t="s">
        <v>124</v>
      </c>
      <c r="F12" s="454"/>
      <c r="G12" s="455"/>
      <c r="H12" s="115" t="s">
        <v>135</v>
      </c>
      <c r="I12" s="111"/>
      <c r="J12" s="116" t="s">
        <v>136</v>
      </c>
      <c r="K12" s="117">
        <v>8.4</v>
      </c>
      <c r="L12" s="118"/>
      <c r="M12" s="444" t="s">
        <v>137</v>
      </c>
      <c r="N12" s="445"/>
      <c r="O12" s="113">
        <f>(65.5-K12)/65.5</f>
        <v>0.87175572519083977</v>
      </c>
    </row>
    <row r="13" spans="1:19" ht="16.75" thickBot="1" x14ac:dyDescent="1.1000000000000001">
      <c r="A13" s="88">
        <v>12</v>
      </c>
      <c r="B13" s="435" t="s">
        <v>138</v>
      </c>
      <c r="C13" s="435"/>
      <c r="D13" s="459"/>
      <c r="E13" s="89">
        <v>0</v>
      </c>
      <c r="F13" s="461" t="s">
        <v>139</v>
      </c>
      <c r="G13" s="462"/>
      <c r="H13" s="119" t="s">
        <v>140</v>
      </c>
      <c r="I13" s="120">
        <v>8</v>
      </c>
      <c r="J13" s="121" t="s">
        <v>141</v>
      </c>
      <c r="K13" s="122">
        <f>(J9*J9)/1029.4</f>
        <v>2.9784350106858357E-3</v>
      </c>
      <c r="L13" s="123"/>
      <c r="M13" s="124" t="s">
        <v>142</v>
      </c>
      <c r="N13" s="463" t="s">
        <v>143</v>
      </c>
      <c r="O13" s="464"/>
      <c r="P13" s="125" t="s">
        <v>144</v>
      </c>
      <c r="Q13" s="126" t="s">
        <v>116</v>
      </c>
      <c r="R13" s="126" t="s">
        <v>117</v>
      </c>
      <c r="S13" s="127" t="s">
        <v>118</v>
      </c>
    </row>
    <row r="14" spans="1:19" ht="13.75" thickBot="1" x14ac:dyDescent="0.85">
      <c r="A14" s="88">
        <v>13</v>
      </c>
      <c r="B14" s="435" t="s">
        <v>124</v>
      </c>
      <c r="C14" s="435"/>
      <c r="D14" s="459"/>
      <c r="E14" s="89" t="s">
        <v>124</v>
      </c>
      <c r="F14" s="233" t="s">
        <v>145</v>
      </c>
      <c r="G14" s="129"/>
      <c r="H14" s="130" t="s">
        <v>146</v>
      </c>
      <c r="I14" s="131">
        <f>COUNT(M19:M148)*1+COUNT(M149:M362)</f>
        <v>16</v>
      </c>
      <c r="J14" s="130" t="s">
        <v>147</v>
      </c>
      <c r="K14" s="132">
        <f>(J10*J10)/1029.4</f>
        <v>8.6963901301729159E-3</v>
      </c>
      <c r="L14" s="123"/>
      <c r="M14" s="80"/>
      <c r="N14" s="465" t="e">
        <f>M14/0.052/I12+K12</f>
        <v>#DIV/0!</v>
      </c>
      <c r="O14" s="466"/>
      <c r="P14" s="133">
        <v>4.5</v>
      </c>
      <c r="Q14" s="134">
        <v>4.5</v>
      </c>
      <c r="R14" s="134">
        <v>4.09</v>
      </c>
      <c r="S14" s="135">
        <v>9.5</v>
      </c>
    </row>
    <row r="15" spans="1:19" ht="13.75" thickBot="1" x14ac:dyDescent="0.85">
      <c r="A15" s="88">
        <v>14</v>
      </c>
      <c r="B15" s="435" t="s">
        <v>124</v>
      </c>
      <c r="C15" s="435"/>
      <c r="D15" s="459"/>
      <c r="E15" s="89" t="s">
        <v>124</v>
      </c>
      <c r="F15" s="136" t="s">
        <v>124</v>
      </c>
      <c r="G15" s="137" t="s">
        <v>124</v>
      </c>
      <c r="H15" s="130" t="s">
        <v>124</v>
      </c>
      <c r="I15" s="138" t="s">
        <v>124</v>
      </c>
      <c r="J15" s="130" t="s">
        <v>148</v>
      </c>
      <c r="K15" s="132">
        <f>((J10*J10)-(I9*I9))*0.0009714</f>
        <v>4.5637904383500003E-3</v>
      </c>
      <c r="L15" s="139"/>
      <c r="O15" s="140"/>
      <c r="P15" s="106">
        <v>4.5</v>
      </c>
      <c r="Q15" s="92">
        <v>4.5</v>
      </c>
      <c r="R15" s="92">
        <v>4.0519999999999996</v>
      </c>
      <c r="S15" s="93">
        <v>10.5</v>
      </c>
    </row>
    <row r="16" spans="1:19" ht="13.75" thickBot="1" x14ac:dyDescent="0.85">
      <c r="A16" s="88">
        <v>15</v>
      </c>
      <c r="B16" s="435" t="s">
        <v>124</v>
      </c>
      <c r="C16" s="435"/>
      <c r="D16" s="459"/>
      <c r="E16" s="89" t="s">
        <v>124</v>
      </c>
      <c r="F16" s="136" t="s">
        <v>124</v>
      </c>
      <c r="G16" s="141" t="s">
        <v>124</v>
      </c>
      <c r="H16" s="142" t="s">
        <v>149</v>
      </c>
      <c r="I16" s="143">
        <f>MAX(F19:F460)/I14/2</f>
        <v>32.2184375</v>
      </c>
      <c r="J16" s="130" t="s">
        <v>150</v>
      </c>
      <c r="K16" s="132">
        <f>(J11*J11)/1029.4</f>
        <v>0</v>
      </c>
      <c r="L16" s="139"/>
      <c r="P16" s="106">
        <v>4.5</v>
      </c>
      <c r="Q16" s="92">
        <v>4.5</v>
      </c>
      <c r="R16" s="92">
        <v>4</v>
      </c>
      <c r="S16" s="93">
        <v>11.6</v>
      </c>
    </row>
    <row r="17" spans="1:19" ht="12.75" customHeight="1" thickBot="1" x14ac:dyDescent="0.85">
      <c r="B17" s="144" t="s">
        <v>151</v>
      </c>
      <c r="D17" s="146" t="s">
        <v>152</v>
      </c>
      <c r="E17" s="147">
        <f>SUM(E2:E15)</f>
        <v>0</v>
      </c>
      <c r="F17" s="148" t="s">
        <v>124</v>
      </c>
      <c r="G17" s="149" t="s">
        <v>124</v>
      </c>
      <c r="H17" s="141"/>
      <c r="I17" s="141"/>
      <c r="J17" s="142" t="s">
        <v>153</v>
      </c>
      <c r="K17" s="150">
        <f>((J11*J11)-(I9*I9))*0.0009714</f>
        <v>-4.1322445312499999E-3</v>
      </c>
      <c r="L17" s="151"/>
      <c r="N17" s="231" t="s">
        <v>210</v>
      </c>
      <c r="O17" s="232" t="s">
        <v>211</v>
      </c>
      <c r="P17" s="229">
        <v>4.5</v>
      </c>
      <c r="Q17" s="92">
        <v>4.5</v>
      </c>
      <c r="R17" s="92">
        <v>3.992</v>
      </c>
      <c r="S17" s="93">
        <v>13.5</v>
      </c>
    </row>
    <row r="18" spans="1:19" s="162" customFormat="1" ht="22.5" customHeight="1" thickBot="1" x14ac:dyDescent="0.85">
      <c r="A18" s="152" t="s">
        <v>124</v>
      </c>
      <c r="B18" s="153" t="s">
        <v>154</v>
      </c>
      <c r="C18" s="154" t="s">
        <v>155</v>
      </c>
      <c r="D18" s="155" t="s">
        <v>156</v>
      </c>
      <c r="E18" s="156" t="s">
        <v>124</v>
      </c>
      <c r="F18" s="157" t="s">
        <v>157</v>
      </c>
      <c r="G18" s="158" t="s">
        <v>158</v>
      </c>
      <c r="H18" s="157" t="s">
        <v>159</v>
      </c>
      <c r="I18" s="157" t="s">
        <v>160</v>
      </c>
      <c r="J18" s="157" t="s">
        <v>161</v>
      </c>
      <c r="K18" s="159" t="s">
        <v>162</v>
      </c>
      <c r="L18" s="160" t="s">
        <v>163</v>
      </c>
      <c r="M18" s="157" t="s">
        <v>164</v>
      </c>
      <c r="N18" s="230" t="s">
        <v>165</v>
      </c>
      <c r="O18" s="230" t="s">
        <v>165</v>
      </c>
      <c r="P18" s="106">
        <v>4.5</v>
      </c>
      <c r="Q18" s="92">
        <v>4.5</v>
      </c>
      <c r="R18" s="92">
        <v>3.8260000000000001</v>
      </c>
      <c r="S18" s="93">
        <v>15.1</v>
      </c>
    </row>
    <row r="19" spans="1:19" ht="13.75" thickBot="1" x14ac:dyDescent="0.85">
      <c r="A19" s="163">
        <v>1</v>
      </c>
      <c r="B19" s="164">
        <f>IF(M19&lt;=1,(0),IF(M19&lt;3600,(1),IF(M19&gt;=3601,(2),"")))</f>
        <v>2</v>
      </c>
      <c r="C19" s="165">
        <f>IF(M19&gt;0,($I$14-B19),"")</f>
        <v>14</v>
      </c>
      <c r="D19" s="166">
        <f>IF(19&gt;0,SUM(M19/100),"")</f>
        <v>65.22</v>
      </c>
      <c r="E19" s="167"/>
      <c r="F19" s="168">
        <f>D19</f>
        <v>65.22</v>
      </c>
      <c r="G19" s="169">
        <f>E17+I13+D19</f>
        <v>73.22</v>
      </c>
      <c r="H19" s="168">
        <f t="shared" ref="H19:H82" si="0">IF(M19&gt;0,($K$13*F19),"")</f>
        <v>0.19425353139693019</v>
      </c>
      <c r="I19" s="168">
        <f t="shared" ref="I19:I82" si="1">IF(M19&gt;0,($K$15*F19),"")</f>
        <v>0.29765041238918699</v>
      </c>
      <c r="J19" s="170">
        <f t="shared" ref="J19:J82" si="2">IF(M19&gt;0,((F19*$K$9)*$O$12),"")</f>
        <v>136.45418015267177</v>
      </c>
      <c r="K19" s="171">
        <f t="shared" ref="K19:K82" si="3">IF(G19&gt;$I$12,((G19-$I$12)*$K$17),"")</f>
        <v>-0.30256294457812499</v>
      </c>
      <c r="L19" s="172">
        <f>0.052*K12*G19</f>
        <v>31.982496000000001</v>
      </c>
      <c r="M19" s="173">
        <v>6522</v>
      </c>
      <c r="N19" s="216">
        <v>1</v>
      </c>
      <c r="O19" s="228">
        <f>N19*2</f>
        <v>2</v>
      </c>
      <c r="P19" s="112">
        <v>5</v>
      </c>
      <c r="Q19" s="92">
        <v>5.5</v>
      </c>
      <c r="R19" s="92">
        <v>4.95</v>
      </c>
      <c r="S19" s="93">
        <v>15.5</v>
      </c>
    </row>
    <row r="20" spans="1:19" ht="13.75" thickBot="1" x14ac:dyDescent="0.85">
      <c r="A20" s="79">
        <f>A19+1</f>
        <v>2</v>
      </c>
      <c r="B20" s="174">
        <f>IF(M20&lt;=1,(0),IF(M20&lt;3600,(1),IF(M20&gt;=3601,(2),"")))+B19</f>
        <v>4</v>
      </c>
      <c r="C20" s="175">
        <f>IF(M20&gt;0,($I$14-B20),"")</f>
        <v>12</v>
      </c>
      <c r="D20" s="176">
        <f>IF(M20&gt;0,SUM(M20/100),"")</f>
        <v>65.2</v>
      </c>
      <c r="E20" s="167"/>
      <c r="F20" s="177">
        <f t="shared" ref="F20:F83" si="4">IF(M20&gt;0,(F19+D20),"")</f>
        <v>130.42000000000002</v>
      </c>
      <c r="G20" s="169">
        <f t="shared" ref="G20:G83" si="5">IF(M20&gt;0,(F20+$E$17+$I$13),"")</f>
        <v>138.42000000000002</v>
      </c>
      <c r="H20" s="177">
        <f t="shared" si="0"/>
        <v>0.38844749409364676</v>
      </c>
      <c r="I20" s="177">
        <f t="shared" si="1"/>
        <v>0.59520954896960709</v>
      </c>
      <c r="J20" s="178">
        <f t="shared" si="2"/>
        <v>272.8665160305344</v>
      </c>
      <c r="K20" s="171">
        <f t="shared" si="3"/>
        <v>-0.57198528801562509</v>
      </c>
      <c r="L20" s="179">
        <f t="shared" ref="L20:L83" si="6">0.052*K$12*G20</f>
        <v>60.461856000000012</v>
      </c>
      <c r="M20" s="173">
        <v>6520</v>
      </c>
      <c r="N20" s="216">
        <v>2</v>
      </c>
      <c r="O20" s="228">
        <f t="shared" ref="O20:O34" si="7">N20*2</f>
        <v>4</v>
      </c>
      <c r="P20" s="106">
        <v>5.5</v>
      </c>
      <c r="Q20" s="92">
        <v>5.5</v>
      </c>
      <c r="R20" s="92">
        <v>4.8920000000000003</v>
      </c>
      <c r="S20" s="93">
        <v>17</v>
      </c>
    </row>
    <row r="21" spans="1:19" ht="13.75" thickBot="1" x14ac:dyDescent="0.85">
      <c r="A21" s="79">
        <f t="shared" ref="A21:A84" si="8">A20+1</f>
        <v>3</v>
      </c>
      <c r="B21" s="174">
        <f t="shared" ref="B21:B84" si="9">IF(M21&lt;=1,(0),IF(M21&lt;3600,(1),IF(M21&gt;=3601,(2),"")))+B20</f>
        <v>6</v>
      </c>
      <c r="C21" s="175">
        <f t="shared" ref="C21:C84" si="10">IF(M21&gt;0,($I$14-B21),"")</f>
        <v>10</v>
      </c>
      <c r="D21" s="176">
        <f t="shared" ref="D21:D84" si="11">IF(M21&gt;0,(M21/100),"")</f>
        <v>65.53</v>
      </c>
      <c r="E21" s="167"/>
      <c r="F21" s="177">
        <f t="shared" si="4"/>
        <v>195.95000000000002</v>
      </c>
      <c r="G21" s="169">
        <f t="shared" si="5"/>
        <v>203.95000000000002</v>
      </c>
      <c r="H21" s="177">
        <f t="shared" si="0"/>
        <v>0.58362434034388955</v>
      </c>
      <c r="I21" s="177">
        <f t="shared" si="1"/>
        <v>0.89427473639468258</v>
      </c>
      <c r="J21" s="178">
        <f t="shared" si="2"/>
        <v>409.96928244274818</v>
      </c>
      <c r="K21" s="171">
        <f t="shared" si="3"/>
        <v>-0.8427712721484375</v>
      </c>
      <c r="L21" s="179">
        <f t="shared" si="6"/>
        <v>89.085360000000009</v>
      </c>
      <c r="M21" s="180">
        <v>6553</v>
      </c>
      <c r="N21" s="216">
        <v>3</v>
      </c>
      <c r="O21" s="228">
        <f t="shared" si="7"/>
        <v>6</v>
      </c>
      <c r="P21" s="106">
        <v>5.5</v>
      </c>
      <c r="Q21" s="92">
        <v>5.5</v>
      </c>
      <c r="R21" s="92">
        <v>4.7779999999999996</v>
      </c>
      <c r="S21" s="93">
        <v>20</v>
      </c>
    </row>
    <row r="22" spans="1:19" ht="13.75" thickBot="1" x14ac:dyDescent="0.85">
      <c r="A22" s="79">
        <f t="shared" si="8"/>
        <v>4</v>
      </c>
      <c r="B22" s="174">
        <f t="shared" si="9"/>
        <v>8</v>
      </c>
      <c r="C22" s="175">
        <f t="shared" si="10"/>
        <v>8</v>
      </c>
      <c r="D22" s="176">
        <f t="shared" si="11"/>
        <v>66</v>
      </c>
      <c r="E22" s="167"/>
      <c r="F22" s="177">
        <f t="shared" si="4"/>
        <v>261.95000000000005</v>
      </c>
      <c r="G22" s="169">
        <f t="shared" si="5"/>
        <v>269.95000000000005</v>
      </c>
      <c r="H22" s="177">
        <f t="shared" si="0"/>
        <v>0.78020105104915483</v>
      </c>
      <c r="I22" s="177">
        <f t="shared" si="1"/>
        <v>1.1954849053257828</v>
      </c>
      <c r="J22" s="178">
        <f t="shared" si="2"/>
        <v>548.05538931297724</v>
      </c>
      <c r="K22" s="171">
        <f t="shared" si="3"/>
        <v>-1.1154994112109378</v>
      </c>
      <c r="L22" s="179">
        <f t="shared" si="6"/>
        <v>117.91416000000002</v>
      </c>
      <c r="M22" s="180">
        <v>6600</v>
      </c>
      <c r="N22" s="216">
        <v>4</v>
      </c>
      <c r="O22" s="228">
        <f t="shared" si="7"/>
        <v>8</v>
      </c>
      <c r="P22" s="106">
        <v>5.5</v>
      </c>
      <c r="Q22" s="92">
        <v>5.5</v>
      </c>
      <c r="R22" s="92">
        <v>4.67</v>
      </c>
      <c r="S22" s="93">
        <v>23</v>
      </c>
    </row>
    <row r="23" spans="1:19" ht="13.75" thickBot="1" x14ac:dyDescent="0.85">
      <c r="A23" s="79">
        <f t="shared" si="8"/>
        <v>5</v>
      </c>
      <c r="B23" s="174">
        <f t="shared" si="9"/>
        <v>10</v>
      </c>
      <c r="C23" s="175">
        <f t="shared" si="10"/>
        <v>6</v>
      </c>
      <c r="D23" s="176">
        <f t="shared" si="11"/>
        <v>65.08</v>
      </c>
      <c r="E23" s="167"/>
      <c r="F23" s="177">
        <f t="shared" si="4"/>
        <v>327.03000000000003</v>
      </c>
      <c r="G23" s="169">
        <f t="shared" si="5"/>
        <v>335.03000000000003</v>
      </c>
      <c r="H23" s="177">
        <f t="shared" si="0"/>
        <v>0.97403760154458896</v>
      </c>
      <c r="I23" s="177">
        <f t="shared" si="1"/>
        <v>1.4924963870536008</v>
      </c>
      <c r="J23" s="178">
        <f t="shared" si="2"/>
        <v>684.21665954198488</v>
      </c>
      <c r="K23" s="171">
        <f t="shared" si="3"/>
        <v>-1.3844258853046876</v>
      </c>
      <c r="L23" s="179">
        <f t="shared" si="6"/>
        <v>146.34110400000003</v>
      </c>
      <c r="M23" s="180">
        <v>6508</v>
      </c>
      <c r="N23" s="216">
        <v>5</v>
      </c>
      <c r="O23" s="228">
        <f t="shared" si="7"/>
        <v>10</v>
      </c>
      <c r="P23" s="108">
        <v>7</v>
      </c>
      <c r="Q23" s="92">
        <v>7</v>
      </c>
      <c r="R23" s="92">
        <v>6.3659999999999997</v>
      </c>
      <c r="S23" s="93">
        <v>23</v>
      </c>
    </row>
    <row r="24" spans="1:19" ht="13.75" thickBot="1" x14ac:dyDescent="0.85">
      <c r="A24" s="79">
        <f t="shared" si="8"/>
        <v>6</v>
      </c>
      <c r="B24" s="174">
        <f t="shared" si="9"/>
        <v>12</v>
      </c>
      <c r="C24" s="175">
        <f t="shared" si="10"/>
        <v>4</v>
      </c>
      <c r="D24" s="176">
        <f t="shared" si="11"/>
        <v>63.6</v>
      </c>
      <c r="E24" s="167"/>
      <c r="F24" s="177">
        <f t="shared" si="4"/>
        <v>390.63000000000005</v>
      </c>
      <c r="G24" s="169">
        <f t="shared" si="5"/>
        <v>398.63000000000005</v>
      </c>
      <c r="H24" s="177">
        <f t="shared" si="0"/>
        <v>1.1634660682242082</v>
      </c>
      <c r="I24" s="177">
        <f t="shared" si="1"/>
        <v>1.7827534589326608</v>
      </c>
      <c r="J24" s="178">
        <f t="shared" si="2"/>
        <v>817.2814534351146</v>
      </c>
      <c r="K24" s="171">
        <f t="shared" si="3"/>
        <v>-1.6472366374921876</v>
      </c>
      <c r="L24" s="179">
        <f t="shared" si="6"/>
        <v>174.12158400000004</v>
      </c>
      <c r="M24" s="180">
        <v>6360</v>
      </c>
      <c r="N24" s="216">
        <v>6</v>
      </c>
      <c r="O24" s="228">
        <f t="shared" si="7"/>
        <v>12</v>
      </c>
      <c r="P24" s="108">
        <v>7</v>
      </c>
      <c r="Q24" s="92">
        <v>7</v>
      </c>
      <c r="R24" s="92">
        <v>6.2759999999999998</v>
      </c>
      <c r="S24" s="93">
        <v>26</v>
      </c>
    </row>
    <row r="25" spans="1:19" ht="13.75" thickBot="1" x14ac:dyDescent="0.85">
      <c r="A25" s="79">
        <f t="shared" si="8"/>
        <v>7</v>
      </c>
      <c r="B25" s="174">
        <f t="shared" si="9"/>
        <v>14</v>
      </c>
      <c r="C25" s="175">
        <f t="shared" si="10"/>
        <v>2</v>
      </c>
      <c r="D25" s="176">
        <f t="shared" si="11"/>
        <v>65.14</v>
      </c>
      <c r="E25" s="167"/>
      <c r="F25" s="177">
        <f t="shared" si="4"/>
        <v>455.77000000000004</v>
      </c>
      <c r="G25" s="169">
        <f t="shared" si="5"/>
        <v>463.77000000000004</v>
      </c>
      <c r="H25" s="177">
        <f t="shared" si="0"/>
        <v>1.3574813248202835</v>
      </c>
      <c r="I25" s="177">
        <f t="shared" si="1"/>
        <v>2.08003876808678</v>
      </c>
      <c r="J25" s="178">
        <f t="shared" si="2"/>
        <v>953.56825648854965</v>
      </c>
      <c r="K25" s="171">
        <f t="shared" si="3"/>
        <v>-1.9164110462578126</v>
      </c>
      <c r="L25" s="179">
        <f t="shared" si="6"/>
        <v>202.57473600000003</v>
      </c>
      <c r="M25" s="180">
        <v>6514</v>
      </c>
      <c r="N25" s="216">
        <v>7</v>
      </c>
      <c r="O25" s="228">
        <f t="shared" si="7"/>
        <v>14</v>
      </c>
      <c r="P25" s="108">
        <v>7</v>
      </c>
      <c r="Q25" s="92">
        <v>7</v>
      </c>
      <c r="R25" s="92">
        <v>6.1840000000000002</v>
      </c>
      <c r="S25" s="93">
        <v>29</v>
      </c>
    </row>
    <row r="26" spans="1:19" ht="13.75" thickBot="1" x14ac:dyDescent="0.85">
      <c r="A26" s="79">
        <f t="shared" si="8"/>
        <v>8</v>
      </c>
      <c r="B26" s="174">
        <f t="shared" si="9"/>
        <v>16</v>
      </c>
      <c r="C26" s="175">
        <f t="shared" si="10"/>
        <v>0</v>
      </c>
      <c r="D26" s="176">
        <f t="shared" si="11"/>
        <v>65</v>
      </c>
      <c r="E26" s="167"/>
      <c r="F26" s="177">
        <f t="shared" si="4"/>
        <v>520.77</v>
      </c>
      <c r="G26" s="169">
        <f t="shared" si="5"/>
        <v>528.77</v>
      </c>
      <c r="H26" s="177">
        <f t="shared" si="0"/>
        <v>1.5510796005148626</v>
      </c>
      <c r="I26" s="177">
        <f t="shared" si="1"/>
        <v>2.3766851465795296</v>
      </c>
      <c r="J26" s="178">
        <f t="shared" si="2"/>
        <v>1089.5621496183207</v>
      </c>
      <c r="K26" s="171">
        <f t="shared" si="3"/>
        <v>-2.1850069407890622</v>
      </c>
      <c r="L26" s="179">
        <f t="shared" si="6"/>
        <v>230.966736</v>
      </c>
      <c r="M26" s="180">
        <v>6500</v>
      </c>
      <c r="N26" s="216">
        <v>8</v>
      </c>
      <c r="O26" s="228">
        <f t="shared" si="7"/>
        <v>16</v>
      </c>
      <c r="P26" s="108">
        <v>7</v>
      </c>
      <c r="Q26" s="92">
        <v>7</v>
      </c>
      <c r="R26" s="92">
        <v>6.0940000000000003</v>
      </c>
      <c r="S26" s="93">
        <v>32</v>
      </c>
    </row>
    <row r="27" spans="1:19" ht="13.75" thickBot="1" x14ac:dyDescent="0.85">
      <c r="A27" s="79">
        <f t="shared" si="8"/>
        <v>9</v>
      </c>
      <c r="B27" s="174">
        <f t="shared" si="9"/>
        <v>18</v>
      </c>
      <c r="C27" s="175">
        <f t="shared" si="10"/>
        <v>-2</v>
      </c>
      <c r="D27" s="176">
        <f t="shared" si="11"/>
        <v>63.65</v>
      </c>
      <c r="E27" s="167"/>
      <c r="F27" s="177">
        <f t="shared" si="4"/>
        <v>584.41999999999996</v>
      </c>
      <c r="G27" s="169">
        <f t="shared" si="5"/>
        <v>592.41999999999996</v>
      </c>
      <c r="H27" s="177">
        <f t="shared" si="0"/>
        <v>1.7406569889450159</v>
      </c>
      <c r="I27" s="177">
        <f t="shared" si="1"/>
        <v>2.6671704079805068</v>
      </c>
      <c r="J27" s="178">
        <f t="shared" si="2"/>
        <v>1222.7315541984733</v>
      </c>
      <c r="K27" s="171">
        <f t="shared" si="3"/>
        <v>-2.4480243052031248</v>
      </c>
      <c r="L27" s="179">
        <f t="shared" si="6"/>
        <v>258.76905599999998</v>
      </c>
      <c r="M27" s="180">
        <v>6365</v>
      </c>
      <c r="N27" s="216">
        <v>9</v>
      </c>
      <c r="O27" s="228">
        <f t="shared" si="7"/>
        <v>18</v>
      </c>
      <c r="P27" s="106">
        <v>7.625</v>
      </c>
      <c r="Q27" s="92">
        <v>7.625</v>
      </c>
      <c r="R27" s="92">
        <v>6.9690000000000003</v>
      </c>
      <c r="S27" s="93">
        <v>26.4</v>
      </c>
    </row>
    <row r="28" spans="1:19" ht="13.75" thickBot="1" x14ac:dyDescent="0.85">
      <c r="A28" s="79">
        <f t="shared" si="8"/>
        <v>10</v>
      </c>
      <c r="B28" s="174">
        <f t="shared" si="9"/>
        <v>20</v>
      </c>
      <c r="C28" s="175">
        <f t="shared" si="10"/>
        <v>-4</v>
      </c>
      <c r="D28" s="176">
        <f t="shared" si="11"/>
        <v>65.42</v>
      </c>
      <c r="E28" s="181">
        <f>SUM(D19:D28)</f>
        <v>649.83999999999992</v>
      </c>
      <c r="F28" s="177">
        <f t="shared" si="4"/>
        <v>649.83999999999992</v>
      </c>
      <c r="G28" s="169">
        <f t="shared" si="5"/>
        <v>657.83999999999992</v>
      </c>
      <c r="H28" s="177">
        <f t="shared" si="0"/>
        <v>1.9355062073440832</v>
      </c>
      <c r="I28" s="177">
        <f t="shared" si="1"/>
        <v>2.965733578457364</v>
      </c>
      <c r="J28" s="178">
        <f t="shared" si="2"/>
        <v>1359.6041770992365</v>
      </c>
      <c r="K28" s="171">
        <f t="shared" si="3"/>
        <v>-2.7183557424374998</v>
      </c>
      <c r="L28" s="179">
        <f t="shared" si="6"/>
        <v>287.34451199999995</v>
      </c>
      <c r="M28" s="180">
        <v>6542</v>
      </c>
      <c r="N28" s="216">
        <v>10</v>
      </c>
      <c r="O28" s="228">
        <f t="shared" si="7"/>
        <v>20</v>
      </c>
      <c r="P28" s="106">
        <v>7.625</v>
      </c>
      <c r="Q28" s="92">
        <v>7.625</v>
      </c>
      <c r="R28" s="92">
        <v>6.875</v>
      </c>
      <c r="S28" s="93">
        <v>29.7</v>
      </c>
    </row>
    <row r="29" spans="1:19" ht="13.75" thickBot="1" x14ac:dyDescent="0.85">
      <c r="A29" s="79">
        <f t="shared" si="8"/>
        <v>11</v>
      </c>
      <c r="B29" s="174">
        <f t="shared" si="9"/>
        <v>22</v>
      </c>
      <c r="C29" s="175">
        <f t="shared" si="10"/>
        <v>-6</v>
      </c>
      <c r="D29" s="176">
        <f t="shared" si="11"/>
        <v>65.86</v>
      </c>
      <c r="E29" s="167"/>
      <c r="F29" s="177">
        <f t="shared" si="4"/>
        <v>715.69999999999993</v>
      </c>
      <c r="G29" s="169">
        <f t="shared" si="5"/>
        <v>723.69999999999993</v>
      </c>
      <c r="H29" s="177">
        <f t="shared" si="0"/>
        <v>2.1316659371478526</v>
      </c>
      <c r="I29" s="177">
        <f t="shared" si="1"/>
        <v>3.2663048167270947</v>
      </c>
      <c r="J29" s="178">
        <f t="shared" si="2"/>
        <v>1497.3973740458016</v>
      </c>
      <c r="K29" s="171">
        <f t="shared" si="3"/>
        <v>-2.9905053672656248</v>
      </c>
      <c r="L29" s="179">
        <f t="shared" si="6"/>
        <v>316.11215999999996</v>
      </c>
      <c r="M29" s="180">
        <v>6586</v>
      </c>
      <c r="N29" s="216">
        <v>11</v>
      </c>
      <c r="O29" s="228">
        <f t="shared" si="7"/>
        <v>22</v>
      </c>
      <c r="P29" s="106">
        <v>7.625</v>
      </c>
      <c r="Q29" s="92">
        <v>7.625</v>
      </c>
      <c r="R29" s="92">
        <v>6.7649999999999997</v>
      </c>
      <c r="S29" s="93">
        <v>33.700000000000003</v>
      </c>
    </row>
    <row r="30" spans="1:19" ht="13.75" thickBot="1" x14ac:dyDescent="0.85">
      <c r="A30" s="79">
        <f t="shared" si="8"/>
        <v>12</v>
      </c>
      <c r="B30" s="174">
        <f t="shared" si="9"/>
        <v>24</v>
      </c>
      <c r="C30" s="175">
        <f t="shared" si="10"/>
        <v>-8</v>
      </c>
      <c r="D30" s="176">
        <f t="shared" si="11"/>
        <v>60.16</v>
      </c>
      <c r="E30" s="167"/>
      <c r="F30" s="177">
        <f t="shared" si="4"/>
        <v>775.8599999999999</v>
      </c>
      <c r="G30" s="169">
        <f t="shared" si="5"/>
        <v>783.8599999999999</v>
      </c>
      <c r="H30" s="177">
        <f t="shared" si="0"/>
        <v>2.3108485873907121</v>
      </c>
      <c r="I30" s="177">
        <f t="shared" si="1"/>
        <v>3.5408624494982308</v>
      </c>
      <c r="J30" s="178">
        <f t="shared" si="2"/>
        <v>1623.2649526717555</v>
      </c>
      <c r="K30" s="171">
        <f t="shared" si="3"/>
        <v>-3.2391011982656246</v>
      </c>
      <c r="L30" s="179">
        <f t="shared" si="6"/>
        <v>342.39004799999998</v>
      </c>
      <c r="M30" s="180">
        <v>6016</v>
      </c>
      <c r="N30" s="216">
        <v>12</v>
      </c>
      <c r="O30" s="228">
        <f t="shared" si="7"/>
        <v>24</v>
      </c>
      <c r="P30" s="106">
        <v>7.625</v>
      </c>
      <c r="Q30" s="92">
        <v>7.625</v>
      </c>
      <c r="R30" s="92">
        <v>6.625</v>
      </c>
      <c r="S30" s="93">
        <v>39</v>
      </c>
    </row>
    <row r="31" spans="1:19" ht="13.75" thickBot="1" x14ac:dyDescent="0.85">
      <c r="A31" s="79">
        <f t="shared" si="8"/>
        <v>13</v>
      </c>
      <c r="B31" s="174">
        <f t="shared" si="9"/>
        <v>26</v>
      </c>
      <c r="C31" s="175">
        <f t="shared" si="10"/>
        <v>-10</v>
      </c>
      <c r="D31" s="176">
        <f t="shared" si="11"/>
        <v>62.51</v>
      </c>
      <c r="E31" s="167"/>
      <c r="F31" s="177">
        <f t="shared" si="4"/>
        <v>838.36999999999989</v>
      </c>
      <c r="G31" s="169">
        <f t="shared" si="5"/>
        <v>846.36999999999989</v>
      </c>
      <c r="H31" s="177">
        <f t="shared" si="0"/>
        <v>2.4970305599086835</v>
      </c>
      <c r="I31" s="177">
        <f t="shared" si="1"/>
        <v>3.8261449897994892</v>
      </c>
      <c r="J31" s="178">
        <f t="shared" si="2"/>
        <v>1754.0492335877861</v>
      </c>
      <c r="K31" s="171">
        <f t="shared" si="3"/>
        <v>-3.4974078039140619</v>
      </c>
      <c r="L31" s="179">
        <f t="shared" si="6"/>
        <v>369.69441599999999</v>
      </c>
      <c r="M31" s="180">
        <v>6251</v>
      </c>
      <c r="N31" s="216">
        <v>13</v>
      </c>
      <c r="O31" s="228">
        <f t="shared" si="7"/>
        <v>26</v>
      </c>
      <c r="P31" s="182">
        <v>7.625</v>
      </c>
      <c r="Q31" s="92">
        <v>7.625</v>
      </c>
      <c r="R31" s="92">
        <v>6.4349999999999996</v>
      </c>
      <c r="S31" s="93">
        <v>45</v>
      </c>
    </row>
    <row r="32" spans="1:19" ht="13.75" thickBot="1" x14ac:dyDescent="0.85">
      <c r="A32" s="79">
        <f t="shared" si="8"/>
        <v>14</v>
      </c>
      <c r="B32" s="174">
        <f t="shared" si="9"/>
        <v>28</v>
      </c>
      <c r="C32" s="175">
        <f t="shared" si="10"/>
        <v>-12</v>
      </c>
      <c r="D32" s="176">
        <f t="shared" si="11"/>
        <v>63.22</v>
      </c>
      <c r="E32" s="167"/>
      <c r="F32" s="177">
        <f t="shared" si="4"/>
        <v>901.58999999999992</v>
      </c>
      <c r="G32" s="169">
        <f t="shared" si="5"/>
        <v>909.58999999999992</v>
      </c>
      <c r="H32" s="177">
        <f t="shared" si="0"/>
        <v>2.6853272212842425</v>
      </c>
      <c r="I32" s="177">
        <f t="shared" si="1"/>
        <v>4.1146678213119765</v>
      </c>
      <c r="J32" s="178">
        <f t="shared" si="2"/>
        <v>1886.318986259542</v>
      </c>
      <c r="K32" s="171">
        <f t="shared" si="3"/>
        <v>-3.7586483031796871</v>
      </c>
      <c r="L32" s="179">
        <f t="shared" si="6"/>
        <v>397.30891199999996</v>
      </c>
      <c r="M32" s="180">
        <v>6322</v>
      </c>
      <c r="N32" s="216">
        <v>14</v>
      </c>
      <c r="O32" s="228">
        <f t="shared" si="7"/>
        <v>28</v>
      </c>
      <c r="P32" s="130"/>
      <c r="Q32" s="92"/>
      <c r="R32" s="92"/>
      <c r="S32" s="93"/>
    </row>
    <row r="33" spans="1:20" ht="13.75" thickBot="1" x14ac:dyDescent="0.85">
      <c r="A33" s="79">
        <f t="shared" si="8"/>
        <v>15</v>
      </c>
      <c r="B33" s="174">
        <f t="shared" si="9"/>
        <v>30</v>
      </c>
      <c r="C33" s="175">
        <f t="shared" si="10"/>
        <v>-14</v>
      </c>
      <c r="D33" s="176">
        <f t="shared" si="11"/>
        <v>63.74</v>
      </c>
      <c r="E33" s="167"/>
      <c r="F33" s="177">
        <f t="shared" si="4"/>
        <v>965.32999999999993</v>
      </c>
      <c r="G33" s="169">
        <f t="shared" si="5"/>
        <v>973.32999999999993</v>
      </c>
      <c r="H33" s="177">
        <f t="shared" si="0"/>
        <v>2.8751726688653574</v>
      </c>
      <c r="I33" s="177">
        <f t="shared" si="1"/>
        <v>4.4055638238524057</v>
      </c>
      <c r="J33" s="178">
        <f t="shared" si="2"/>
        <v>2019.6766900763359</v>
      </c>
      <c r="K33" s="171">
        <f t="shared" si="3"/>
        <v>-4.0220375696015624</v>
      </c>
      <c r="L33" s="179">
        <f t="shared" si="6"/>
        <v>425.15054399999997</v>
      </c>
      <c r="M33" s="180">
        <v>6374</v>
      </c>
      <c r="N33" s="216">
        <v>15</v>
      </c>
      <c r="O33" s="228">
        <f t="shared" si="7"/>
        <v>30</v>
      </c>
      <c r="P33" s="142"/>
      <c r="Q33" s="110"/>
      <c r="R33" s="110"/>
      <c r="S33" s="111"/>
    </row>
    <row r="34" spans="1:20" ht="13.75" thickBot="1" x14ac:dyDescent="0.85">
      <c r="A34" s="79">
        <f t="shared" si="8"/>
        <v>16</v>
      </c>
      <c r="B34" s="174">
        <f t="shared" si="9"/>
        <v>32</v>
      </c>
      <c r="C34" s="175">
        <f t="shared" si="10"/>
        <v>-16</v>
      </c>
      <c r="D34" s="176">
        <f t="shared" si="11"/>
        <v>65.66</v>
      </c>
      <c r="E34" s="167"/>
      <c r="F34" s="177">
        <f t="shared" si="4"/>
        <v>1030.99</v>
      </c>
      <c r="G34" s="169">
        <f t="shared" si="5"/>
        <v>1038.99</v>
      </c>
      <c r="H34" s="177">
        <f t="shared" si="0"/>
        <v>3.0707367116669899</v>
      </c>
      <c r="I34" s="177">
        <f t="shared" si="1"/>
        <v>4.705222304034467</v>
      </c>
      <c r="J34" s="178">
        <f t="shared" si="2"/>
        <v>2157.051444274809</v>
      </c>
      <c r="K34" s="171">
        <f t="shared" si="3"/>
        <v>-4.2933607455234375</v>
      </c>
      <c r="L34" s="179">
        <f t="shared" si="6"/>
        <v>453.83083200000004</v>
      </c>
      <c r="M34" s="180">
        <v>6566</v>
      </c>
      <c r="N34" s="216">
        <v>16</v>
      </c>
      <c r="O34" s="228">
        <f t="shared" si="7"/>
        <v>32</v>
      </c>
      <c r="S34" s="79"/>
    </row>
    <row r="35" spans="1:20" ht="13.75" thickBot="1" x14ac:dyDescent="0.85">
      <c r="A35" s="79">
        <f t="shared" si="8"/>
        <v>17</v>
      </c>
      <c r="B35" s="174">
        <f t="shared" si="9"/>
        <v>32</v>
      </c>
      <c r="C35" s="175" t="str">
        <f t="shared" si="10"/>
        <v/>
      </c>
      <c r="D35" s="176" t="str">
        <f t="shared" si="11"/>
        <v/>
      </c>
      <c r="E35" s="167"/>
      <c r="F35" s="177" t="str">
        <f t="shared" si="4"/>
        <v/>
      </c>
      <c r="G35" s="169" t="str">
        <f t="shared" si="5"/>
        <v/>
      </c>
      <c r="H35" s="177" t="str">
        <f t="shared" si="0"/>
        <v/>
      </c>
      <c r="I35" s="177" t="str">
        <f t="shared" si="1"/>
        <v/>
      </c>
      <c r="J35" s="178" t="str">
        <f t="shared" si="2"/>
        <v/>
      </c>
      <c r="K35" s="171" t="str">
        <f t="shared" si="3"/>
        <v/>
      </c>
      <c r="L35" s="179" t="e">
        <f t="shared" si="6"/>
        <v>#VALUE!</v>
      </c>
      <c r="M35" s="180"/>
      <c r="N35" s="216">
        <v>17</v>
      </c>
      <c r="O35" s="228">
        <f t="shared" ref="O35:O83" si="12">N35</f>
        <v>17</v>
      </c>
      <c r="R35" s="460" t="s">
        <v>212</v>
      </c>
      <c r="S35" s="460"/>
      <c r="T35" s="460"/>
    </row>
    <row r="36" spans="1:20" ht="13.75" thickBot="1" x14ac:dyDescent="0.85">
      <c r="A36" s="79">
        <f t="shared" si="8"/>
        <v>18</v>
      </c>
      <c r="B36" s="174">
        <f t="shared" si="9"/>
        <v>32</v>
      </c>
      <c r="C36" s="175" t="str">
        <f t="shared" si="10"/>
        <v/>
      </c>
      <c r="D36" s="176" t="str">
        <f t="shared" si="11"/>
        <v/>
      </c>
      <c r="E36" s="167"/>
      <c r="F36" s="177" t="str">
        <f t="shared" si="4"/>
        <v/>
      </c>
      <c r="G36" s="169" t="str">
        <f t="shared" si="5"/>
        <v/>
      </c>
      <c r="H36" s="177" t="str">
        <f t="shared" si="0"/>
        <v/>
      </c>
      <c r="I36" s="177" t="str">
        <f t="shared" si="1"/>
        <v/>
      </c>
      <c r="J36" s="178" t="str">
        <f t="shared" si="2"/>
        <v/>
      </c>
      <c r="K36" s="171" t="str">
        <f t="shared" si="3"/>
        <v/>
      </c>
      <c r="L36" s="179" t="e">
        <f t="shared" si="6"/>
        <v>#VALUE!</v>
      </c>
      <c r="M36" s="180"/>
      <c r="N36" s="216">
        <v>18</v>
      </c>
      <c r="O36" s="228">
        <f t="shared" si="12"/>
        <v>18</v>
      </c>
      <c r="R36" s="183" t="s">
        <v>167</v>
      </c>
      <c r="S36" s="144" t="s">
        <v>168</v>
      </c>
      <c r="T36" s="184"/>
    </row>
    <row r="37" spans="1:20" ht="13.75" thickBot="1" x14ac:dyDescent="0.85">
      <c r="A37" s="79">
        <f t="shared" si="8"/>
        <v>19</v>
      </c>
      <c r="B37" s="174">
        <f t="shared" si="9"/>
        <v>32</v>
      </c>
      <c r="C37" s="175" t="str">
        <f t="shared" si="10"/>
        <v/>
      </c>
      <c r="D37" s="176" t="str">
        <f t="shared" si="11"/>
        <v/>
      </c>
      <c r="E37" s="167"/>
      <c r="F37" s="177" t="str">
        <f t="shared" si="4"/>
        <v/>
      </c>
      <c r="G37" s="169" t="str">
        <f t="shared" si="5"/>
        <v/>
      </c>
      <c r="H37" s="177" t="str">
        <f t="shared" si="0"/>
        <v/>
      </c>
      <c r="I37" s="177" t="str">
        <f t="shared" si="1"/>
        <v/>
      </c>
      <c r="J37" s="178" t="str">
        <f t="shared" si="2"/>
        <v/>
      </c>
      <c r="K37" s="171" t="str">
        <f t="shared" si="3"/>
        <v/>
      </c>
      <c r="L37" s="179" t="e">
        <f t="shared" si="6"/>
        <v>#VALUE!</v>
      </c>
      <c r="M37" s="180"/>
      <c r="N37" s="216">
        <v>19</v>
      </c>
      <c r="O37" s="228">
        <f t="shared" si="12"/>
        <v>19</v>
      </c>
      <c r="R37" s="185"/>
      <c r="S37" s="186"/>
      <c r="T37" s="187"/>
    </row>
    <row r="38" spans="1:20" ht="13.75" thickBot="1" x14ac:dyDescent="0.85">
      <c r="A38" s="79">
        <f t="shared" si="8"/>
        <v>20</v>
      </c>
      <c r="B38" s="174">
        <f t="shared" si="9"/>
        <v>32</v>
      </c>
      <c r="C38" s="175" t="str">
        <f t="shared" si="10"/>
        <v/>
      </c>
      <c r="D38" s="176" t="str">
        <f t="shared" si="11"/>
        <v/>
      </c>
      <c r="E38" s="181">
        <f>SUM(D29:D38)</f>
        <v>381.15</v>
      </c>
      <c r="F38" s="177" t="str">
        <f t="shared" si="4"/>
        <v/>
      </c>
      <c r="G38" s="169" t="str">
        <f t="shared" si="5"/>
        <v/>
      </c>
      <c r="H38" s="177" t="str">
        <f t="shared" si="0"/>
        <v/>
      </c>
      <c r="I38" s="177" t="str">
        <f t="shared" si="1"/>
        <v/>
      </c>
      <c r="J38" s="178" t="str">
        <f t="shared" si="2"/>
        <v/>
      </c>
      <c r="K38" s="171" t="str">
        <f t="shared" si="3"/>
        <v/>
      </c>
      <c r="L38" s="179" t="e">
        <f t="shared" si="6"/>
        <v>#VALUE!</v>
      </c>
      <c r="M38" s="180"/>
      <c r="N38" s="216">
        <v>20</v>
      </c>
      <c r="O38" s="228">
        <f t="shared" si="12"/>
        <v>20</v>
      </c>
      <c r="R38" s="188"/>
      <c r="S38" s="189"/>
      <c r="T38" s="190"/>
    </row>
    <row r="39" spans="1:20" ht="13.75" thickBot="1" x14ac:dyDescent="0.85">
      <c r="A39" s="79">
        <f t="shared" si="8"/>
        <v>21</v>
      </c>
      <c r="B39" s="174">
        <f t="shared" si="9"/>
        <v>32</v>
      </c>
      <c r="C39" s="175" t="str">
        <f t="shared" si="10"/>
        <v/>
      </c>
      <c r="D39" s="176" t="str">
        <f t="shared" si="11"/>
        <v/>
      </c>
      <c r="E39" s="167"/>
      <c r="F39" s="177" t="str">
        <f t="shared" si="4"/>
        <v/>
      </c>
      <c r="G39" s="169" t="str">
        <f t="shared" si="5"/>
        <v/>
      </c>
      <c r="H39" s="177" t="str">
        <f t="shared" si="0"/>
        <v/>
      </c>
      <c r="I39" s="177" t="str">
        <f t="shared" si="1"/>
        <v/>
      </c>
      <c r="J39" s="178" t="str">
        <f t="shared" si="2"/>
        <v/>
      </c>
      <c r="K39" s="171" t="str">
        <f t="shared" si="3"/>
        <v/>
      </c>
      <c r="L39" s="179" t="e">
        <f t="shared" si="6"/>
        <v>#VALUE!</v>
      </c>
      <c r="M39" s="180"/>
      <c r="N39" s="216">
        <v>21</v>
      </c>
      <c r="O39" s="228">
        <f t="shared" si="12"/>
        <v>21</v>
      </c>
      <c r="R39" s="188"/>
      <c r="S39" s="189"/>
      <c r="T39" s="190"/>
    </row>
    <row r="40" spans="1:20" ht="13.75" thickBot="1" x14ac:dyDescent="0.85">
      <c r="A40" s="79">
        <f t="shared" si="8"/>
        <v>22</v>
      </c>
      <c r="B40" s="174">
        <f t="shared" si="9"/>
        <v>32</v>
      </c>
      <c r="C40" s="175" t="str">
        <f t="shared" si="10"/>
        <v/>
      </c>
      <c r="D40" s="176" t="str">
        <f t="shared" si="11"/>
        <v/>
      </c>
      <c r="E40" s="167"/>
      <c r="F40" s="177" t="str">
        <f t="shared" si="4"/>
        <v/>
      </c>
      <c r="G40" s="169" t="str">
        <f t="shared" si="5"/>
        <v/>
      </c>
      <c r="H40" s="177" t="str">
        <f t="shared" si="0"/>
        <v/>
      </c>
      <c r="I40" s="177" t="str">
        <f t="shared" si="1"/>
        <v/>
      </c>
      <c r="J40" s="178" t="str">
        <f t="shared" si="2"/>
        <v/>
      </c>
      <c r="K40" s="171" t="str">
        <f t="shared" si="3"/>
        <v/>
      </c>
      <c r="L40" s="179" t="e">
        <f t="shared" si="6"/>
        <v>#VALUE!</v>
      </c>
      <c r="M40" s="180"/>
      <c r="N40" s="216">
        <v>22</v>
      </c>
      <c r="O40" s="228">
        <f t="shared" si="12"/>
        <v>22</v>
      </c>
      <c r="R40" s="188"/>
      <c r="S40" s="189"/>
      <c r="T40" s="190"/>
    </row>
    <row r="41" spans="1:20" ht="13.75" thickBot="1" x14ac:dyDescent="0.85">
      <c r="A41" s="79">
        <f t="shared" si="8"/>
        <v>23</v>
      </c>
      <c r="B41" s="174">
        <f t="shared" si="9"/>
        <v>32</v>
      </c>
      <c r="C41" s="175" t="str">
        <f t="shared" si="10"/>
        <v/>
      </c>
      <c r="D41" s="176" t="str">
        <f t="shared" si="11"/>
        <v/>
      </c>
      <c r="E41" s="167"/>
      <c r="F41" s="177" t="str">
        <f t="shared" si="4"/>
        <v/>
      </c>
      <c r="G41" s="169" t="str">
        <f t="shared" si="5"/>
        <v/>
      </c>
      <c r="H41" s="177" t="str">
        <f t="shared" si="0"/>
        <v/>
      </c>
      <c r="I41" s="177" t="str">
        <f t="shared" si="1"/>
        <v/>
      </c>
      <c r="J41" s="178" t="str">
        <f t="shared" si="2"/>
        <v/>
      </c>
      <c r="K41" s="171" t="str">
        <f t="shared" si="3"/>
        <v/>
      </c>
      <c r="L41" s="179" t="e">
        <f t="shared" si="6"/>
        <v>#VALUE!</v>
      </c>
      <c r="M41" s="180"/>
      <c r="N41" s="216">
        <v>23</v>
      </c>
      <c r="O41" s="228">
        <f t="shared" si="12"/>
        <v>23</v>
      </c>
      <c r="R41" s="188"/>
      <c r="S41" s="189"/>
      <c r="T41" s="190"/>
    </row>
    <row r="42" spans="1:20" ht="13.75" thickBot="1" x14ac:dyDescent="0.85">
      <c r="A42" s="79">
        <f t="shared" si="8"/>
        <v>24</v>
      </c>
      <c r="B42" s="174">
        <f t="shared" si="9"/>
        <v>32</v>
      </c>
      <c r="C42" s="175" t="str">
        <f t="shared" si="10"/>
        <v/>
      </c>
      <c r="D42" s="176" t="str">
        <f t="shared" si="11"/>
        <v/>
      </c>
      <c r="E42" s="167"/>
      <c r="F42" s="177" t="str">
        <f t="shared" si="4"/>
        <v/>
      </c>
      <c r="G42" s="169" t="str">
        <f t="shared" si="5"/>
        <v/>
      </c>
      <c r="H42" s="177" t="str">
        <f t="shared" si="0"/>
        <v/>
      </c>
      <c r="I42" s="177" t="str">
        <f t="shared" si="1"/>
        <v/>
      </c>
      <c r="J42" s="178" t="str">
        <f t="shared" si="2"/>
        <v/>
      </c>
      <c r="K42" s="171" t="str">
        <f t="shared" si="3"/>
        <v/>
      </c>
      <c r="L42" s="179" t="e">
        <f t="shared" si="6"/>
        <v>#VALUE!</v>
      </c>
      <c r="M42" s="180"/>
      <c r="N42" s="216">
        <v>24</v>
      </c>
      <c r="O42" s="228">
        <f t="shared" si="12"/>
        <v>24</v>
      </c>
      <c r="R42" s="188"/>
      <c r="S42" s="189"/>
      <c r="T42" s="190"/>
    </row>
    <row r="43" spans="1:20" ht="13.75" thickBot="1" x14ac:dyDescent="0.85">
      <c r="A43" s="79">
        <f t="shared" si="8"/>
        <v>25</v>
      </c>
      <c r="B43" s="174">
        <f t="shared" si="9"/>
        <v>32</v>
      </c>
      <c r="C43" s="175" t="str">
        <f t="shared" si="10"/>
        <v/>
      </c>
      <c r="D43" s="176" t="str">
        <f t="shared" si="11"/>
        <v/>
      </c>
      <c r="E43" s="167"/>
      <c r="F43" s="177" t="str">
        <f t="shared" si="4"/>
        <v/>
      </c>
      <c r="G43" s="169" t="str">
        <f t="shared" si="5"/>
        <v/>
      </c>
      <c r="H43" s="177" t="str">
        <f t="shared" si="0"/>
        <v/>
      </c>
      <c r="I43" s="177" t="str">
        <f t="shared" si="1"/>
        <v/>
      </c>
      <c r="J43" s="178" t="str">
        <f t="shared" si="2"/>
        <v/>
      </c>
      <c r="K43" s="171" t="str">
        <f t="shared" si="3"/>
        <v/>
      </c>
      <c r="L43" s="179" t="e">
        <f t="shared" si="6"/>
        <v>#VALUE!</v>
      </c>
      <c r="M43" s="180"/>
      <c r="N43" s="216">
        <v>25</v>
      </c>
      <c r="O43" s="228">
        <f t="shared" si="12"/>
        <v>25</v>
      </c>
      <c r="R43" s="188"/>
      <c r="S43" s="189"/>
      <c r="T43" s="190"/>
    </row>
    <row r="44" spans="1:20" ht="13.75" thickBot="1" x14ac:dyDescent="0.85">
      <c r="A44" s="79">
        <f t="shared" si="8"/>
        <v>26</v>
      </c>
      <c r="B44" s="174">
        <f t="shared" si="9"/>
        <v>32</v>
      </c>
      <c r="C44" s="175" t="str">
        <f t="shared" si="10"/>
        <v/>
      </c>
      <c r="D44" s="176" t="str">
        <f t="shared" si="11"/>
        <v/>
      </c>
      <c r="E44" s="167"/>
      <c r="F44" s="177" t="str">
        <f t="shared" si="4"/>
        <v/>
      </c>
      <c r="G44" s="169" t="str">
        <f t="shared" si="5"/>
        <v/>
      </c>
      <c r="H44" s="177" t="str">
        <f t="shared" si="0"/>
        <v/>
      </c>
      <c r="I44" s="177" t="str">
        <f t="shared" si="1"/>
        <v/>
      </c>
      <c r="J44" s="178" t="str">
        <f t="shared" si="2"/>
        <v/>
      </c>
      <c r="K44" s="171" t="str">
        <f t="shared" si="3"/>
        <v/>
      </c>
      <c r="L44" s="179" t="e">
        <f t="shared" si="6"/>
        <v>#VALUE!</v>
      </c>
      <c r="M44" s="180"/>
      <c r="N44" s="216">
        <v>26</v>
      </c>
      <c r="O44" s="228">
        <f t="shared" si="12"/>
        <v>26</v>
      </c>
      <c r="R44" s="188"/>
      <c r="S44" s="189"/>
      <c r="T44" s="190"/>
    </row>
    <row r="45" spans="1:20" ht="13.75" thickBot="1" x14ac:dyDescent="0.85">
      <c r="A45" s="79">
        <f t="shared" si="8"/>
        <v>27</v>
      </c>
      <c r="B45" s="174">
        <f t="shared" si="9"/>
        <v>32</v>
      </c>
      <c r="C45" s="175" t="str">
        <f t="shared" si="10"/>
        <v/>
      </c>
      <c r="D45" s="176" t="str">
        <f t="shared" si="11"/>
        <v/>
      </c>
      <c r="E45" s="167"/>
      <c r="F45" s="177" t="str">
        <f t="shared" si="4"/>
        <v/>
      </c>
      <c r="G45" s="169" t="str">
        <f t="shared" si="5"/>
        <v/>
      </c>
      <c r="H45" s="177" t="str">
        <f t="shared" si="0"/>
        <v/>
      </c>
      <c r="I45" s="177" t="str">
        <f t="shared" si="1"/>
        <v/>
      </c>
      <c r="J45" s="178" t="str">
        <f t="shared" si="2"/>
        <v/>
      </c>
      <c r="K45" s="171" t="str">
        <f t="shared" si="3"/>
        <v/>
      </c>
      <c r="L45" s="179" t="e">
        <f t="shared" si="6"/>
        <v>#VALUE!</v>
      </c>
      <c r="M45" s="180"/>
      <c r="N45" s="216">
        <v>27</v>
      </c>
      <c r="O45" s="228">
        <f t="shared" si="12"/>
        <v>27</v>
      </c>
      <c r="R45" s="188"/>
      <c r="S45" s="189"/>
      <c r="T45" s="190"/>
    </row>
    <row r="46" spans="1:20" ht="13.75" thickBot="1" x14ac:dyDescent="0.85">
      <c r="A46" s="79">
        <f t="shared" si="8"/>
        <v>28</v>
      </c>
      <c r="B46" s="174">
        <f t="shared" si="9"/>
        <v>32</v>
      </c>
      <c r="C46" s="175" t="str">
        <f t="shared" si="10"/>
        <v/>
      </c>
      <c r="D46" s="176" t="str">
        <f t="shared" si="11"/>
        <v/>
      </c>
      <c r="E46" s="167"/>
      <c r="F46" s="177" t="str">
        <f t="shared" si="4"/>
        <v/>
      </c>
      <c r="G46" s="169" t="str">
        <f t="shared" si="5"/>
        <v/>
      </c>
      <c r="H46" s="177" t="str">
        <f t="shared" si="0"/>
        <v/>
      </c>
      <c r="I46" s="177" t="str">
        <f t="shared" si="1"/>
        <v/>
      </c>
      <c r="J46" s="178" t="str">
        <f t="shared" si="2"/>
        <v/>
      </c>
      <c r="K46" s="171" t="str">
        <f t="shared" si="3"/>
        <v/>
      </c>
      <c r="L46" s="179" t="e">
        <f t="shared" si="6"/>
        <v>#VALUE!</v>
      </c>
      <c r="M46" s="180"/>
      <c r="N46" s="216">
        <v>28</v>
      </c>
      <c r="O46" s="228">
        <f t="shared" si="12"/>
        <v>28</v>
      </c>
      <c r="R46" s="188"/>
      <c r="S46" s="189"/>
      <c r="T46" s="190"/>
    </row>
    <row r="47" spans="1:20" ht="13.75" thickBot="1" x14ac:dyDescent="0.85">
      <c r="A47" s="79">
        <f t="shared" si="8"/>
        <v>29</v>
      </c>
      <c r="B47" s="174">
        <f t="shared" si="9"/>
        <v>32</v>
      </c>
      <c r="C47" s="175" t="str">
        <f t="shared" si="10"/>
        <v/>
      </c>
      <c r="D47" s="176" t="str">
        <f t="shared" si="11"/>
        <v/>
      </c>
      <c r="E47" s="167"/>
      <c r="F47" s="177" t="str">
        <f t="shared" si="4"/>
        <v/>
      </c>
      <c r="G47" s="169" t="str">
        <f t="shared" si="5"/>
        <v/>
      </c>
      <c r="H47" s="177" t="str">
        <f t="shared" si="0"/>
        <v/>
      </c>
      <c r="I47" s="177" t="str">
        <f t="shared" si="1"/>
        <v/>
      </c>
      <c r="J47" s="178" t="str">
        <f t="shared" si="2"/>
        <v/>
      </c>
      <c r="K47" s="171" t="str">
        <f t="shared" si="3"/>
        <v/>
      </c>
      <c r="L47" s="179" t="e">
        <f t="shared" si="6"/>
        <v>#VALUE!</v>
      </c>
      <c r="M47" s="180"/>
      <c r="N47" s="216">
        <v>29</v>
      </c>
      <c r="O47" s="228">
        <f t="shared" si="12"/>
        <v>29</v>
      </c>
      <c r="R47" s="188"/>
      <c r="S47" s="189"/>
      <c r="T47" s="190"/>
    </row>
    <row r="48" spans="1:20" ht="13.75" thickBot="1" x14ac:dyDescent="0.85">
      <c r="A48" s="79">
        <f t="shared" si="8"/>
        <v>30</v>
      </c>
      <c r="B48" s="174">
        <f t="shared" si="9"/>
        <v>32</v>
      </c>
      <c r="C48" s="175" t="str">
        <f t="shared" si="10"/>
        <v/>
      </c>
      <c r="D48" s="176" t="str">
        <f t="shared" si="11"/>
        <v/>
      </c>
      <c r="E48" s="181">
        <f>SUM(D39:D48)</f>
        <v>0</v>
      </c>
      <c r="F48" s="177" t="str">
        <f t="shared" si="4"/>
        <v/>
      </c>
      <c r="G48" s="169" t="str">
        <f t="shared" si="5"/>
        <v/>
      </c>
      <c r="H48" s="177" t="str">
        <f t="shared" si="0"/>
        <v/>
      </c>
      <c r="I48" s="177" t="str">
        <f t="shared" si="1"/>
        <v/>
      </c>
      <c r="J48" s="178" t="str">
        <f t="shared" si="2"/>
        <v/>
      </c>
      <c r="K48" s="171" t="str">
        <f t="shared" si="3"/>
        <v/>
      </c>
      <c r="L48" s="179" t="e">
        <f t="shared" si="6"/>
        <v>#VALUE!</v>
      </c>
      <c r="M48" s="180"/>
      <c r="N48" s="216">
        <v>30</v>
      </c>
      <c r="O48" s="228">
        <f t="shared" si="12"/>
        <v>30</v>
      </c>
      <c r="R48" s="188"/>
      <c r="S48" s="189"/>
      <c r="T48" s="190"/>
    </row>
    <row r="49" spans="1:20" ht="13.75" thickBot="1" x14ac:dyDescent="0.85">
      <c r="A49" s="79">
        <f t="shared" si="8"/>
        <v>31</v>
      </c>
      <c r="B49" s="174">
        <f t="shared" si="9"/>
        <v>32</v>
      </c>
      <c r="C49" s="175" t="str">
        <f t="shared" si="10"/>
        <v/>
      </c>
      <c r="D49" s="177" t="str">
        <f t="shared" si="11"/>
        <v/>
      </c>
      <c r="F49" s="177" t="str">
        <f t="shared" si="4"/>
        <v/>
      </c>
      <c r="G49" s="169" t="str">
        <f t="shared" si="5"/>
        <v/>
      </c>
      <c r="H49" s="177" t="str">
        <f t="shared" si="0"/>
        <v/>
      </c>
      <c r="I49" s="177" t="str">
        <f t="shared" si="1"/>
        <v/>
      </c>
      <c r="J49" s="178" t="str">
        <f t="shared" si="2"/>
        <v/>
      </c>
      <c r="K49" s="171" t="str">
        <f t="shared" si="3"/>
        <v/>
      </c>
      <c r="L49" s="179" t="e">
        <f t="shared" si="6"/>
        <v>#VALUE!</v>
      </c>
      <c r="M49" s="180"/>
      <c r="N49" s="216">
        <v>31</v>
      </c>
      <c r="O49" s="228">
        <f t="shared" si="12"/>
        <v>31</v>
      </c>
      <c r="R49" s="188"/>
      <c r="S49" s="189"/>
      <c r="T49" s="190"/>
    </row>
    <row r="50" spans="1:20" ht="13.75" thickBot="1" x14ac:dyDescent="0.85">
      <c r="A50" s="79">
        <f t="shared" si="8"/>
        <v>32</v>
      </c>
      <c r="B50" s="174">
        <f t="shared" si="9"/>
        <v>32</v>
      </c>
      <c r="C50" s="175" t="str">
        <f t="shared" si="10"/>
        <v/>
      </c>
      <c r="D50" s="176" t="str">
        <f t="shared" si="11"/>
        <v/>
      </c>
      <c r="E50" s="167"/>
      <c r="F50" s="177" t="str">
        <f t="shared" si="4"/>
        <v/>
      </c>
      <c r="G50" s="169" t="str">
        <f t="shared" si="5"/>
        <v/>
      </c>
      <c r="H50" s="177" t="str">
        <f t="shared" si="0"/>
        <v/>
      </c>
      <c r="I50" s="177" t="str">
        <f t="shared" si="1"/>
        <v/>
      </c>
      <c r="J50" s="178" t="str">
        <f t="shared" si="2"/>
        <v/>
      </c>
      <c r="K50" s="171" t="str">
        <f t="shared" si="3"/>
        <v/>
      </c>
      <c r="L50" s="179" t="e">
        <f t="shared" si="6"/>
        <v>#VALUE!</v>
      </c>
      <c r="M50" s="180"/>
      <c r="N50" s="216">
        <v>32</v>
      </c>
      <c r="O50" s="228">
        <f t="shared" si="12"/>
        <v>32</v>
      </c>
      <c r="R50" s="188"/>
      <c r="S50" s="189"/>
      <c r="T50" s="190"/>
    </row>
    <row r="51" spans="1:20" ht="13.75" thickBot="1" x14ac:dyDescent="0.85">
      <c r="A51" s="79">
        <f t="shared" si="8"/>
        <v>33</v>
      </c>
      <c r="B51" s="174">
        <f t="shared" si="9"/>
        <v>32</v>
      </c>
      <c r="C51" s="175" t="str">
        <f t="shared" si="10"/>
        <v/>
      </c>
      <c r="D51" s="176" t="str">
        <f t="shared" si="11"/>
        <v/>
      </c>
      <c r="E51" s="167"/>
      <c r="F51" s="177" t="str">
        <f t="shared" si="4"/>
        <v/>
      </c>
      <c r="G51" s="169" t="str">
        <f t="shared" si="5"/>
        <v/>
      </c>
      <c r="H51" s="177" t="str">
        <f t="shared" si="0"/>
        <v/>
      </c>
      <c r="I51" s="177" t="str">
        <f t="shared" si="1"/>
        <v/>
      </c>
      <c r="J51" s="178" t="str">
        <f t="shared" si="2"/>
        <v/>
      </c>
      <c r="K51" s="171" t="str">
        <f t="shared" si="3"/>
        <v/>
      </c>
      <c r="L51" s="179" t="e">
        <f t="shared" si="6"/>
        <v>#VALUE!</v>
      </c>
      <c r="M51" s="180"/>
      <c r="N51" s="216">
        <v>33</v>
      </c>
      <c r="O51" s="228">
        <f t="shared" si="12"/>
        <v>33</v>
      </c>
      <c r="R51" s="188"/>
      <c r="S51" s="189"/>
      <c r="T51" s="190"/>
    </row>
    <row r="52" spans="1:20" ht="13.75" thickBot="1" x14ac:dyDescent="0.85">
      <c r="A52" s="79">
        <f t="shared" si="8"/>
        <v>34</v>
      </c>
      <c r="B52" s="174">
        <f t="shared" si="9"/>
        <v>32</v>
      </c>
      <c r="C52" s="175" t="str">
        <f t="shared" si="10"/>
        <v/>
      </c>
      <c r="D52" s="176" t="str">
        <f t="shared" si="11"/>
        <v/>
      </c>
      <c r="E52" s="167"/>
      <c r="F52" s="177" t="str">
        <f t="shared" si="4"/>
        <v/>
      </c>
      <c r="G52" s="169" t="str">
        <f t="shared" si="5"/>
        <v/>
      </c>
      <c r="H52" s="177" t="str">
        <f t="shared" si="0"/>
        <v/>
      </c>
      <c r="I52" s="177" t="str">
        <f t="shared" si="1"/>
        <v/>
      </c>
      <c r="J52" s="178" t="str">
        <f t="shared" si="2"/>
        <v/>
      </c>
      <c r="K52" s="171" t="str">
        <f t="shared" si="3"/>
        <v/>
      </c>
      <c r="L52" s="179" t="e">
        <f t="shared" si="6"/>
        <v>#VALUE!</v>
      </c>
      <c r="M52" s="180"/>
      <c r="N52" s="216">
        <v>34</v>
      </c>
      <c r="O52" s="228">
        <f t="shared" si="12"/>
        <v>34</v>
      </c>
      <c r="R52" s="188"/>
      <c r="S52" s="189"/>
      <c r="T52" s="190"/>
    </row>
    <row r="53" spans="1:20" ht="13.75" thickBot="1" x14ac:dyDescent="0.85">
      <c r="A53" s="79">
        <f t="shared" si="8"/>
        <v>35</v>
      </c>
      <c r="B53" s="174">
        <f t="shared" si="9"/>
        <v>32</v>
      </c>
      <c r="C53" s="175" t="str">
        <f t="shared" si="10"/>
        <v/>
      </c>
      <c r="D53" s="176" t="str">
        <f t="shared" si="11"/>
        <v/>
      </c>
      <c r="E53" s="167"/>
      <c r="F53" s="177" t="str">
        <f t="shared" si="4"/>
        <v/>
      </c>
      <c r="G53" s="169" t="str">
        <f t="shared" si="5"/>
        <v/>
      </c>
      <c r="H53" s="177" t="str">
        <f t="shared" si="0"/>
        <v/>
      </c>
      <c r="I53" s="177" t="str">
        <f t="shared" si="1"/>
        <v/>
      </c>
      <c r="J53" s="178" t="str">
        <f t="shared" si="2"/>
        <v/>
      </c>
      <c r="K53" s="171" t="str">
        <f t="shared" si="3"/>
        <v/>
      </c>
      <c r="L53" s="179" t="e">
        <f t="shared" si="6"/>
        <v>#VALUE!</v>
      </c>
      <c r="M53" s="180"/>
      <c r="N53" s="216">
        <v>35</v>
      </c>
      <c r="O53" s="228">
        <f t="shared" si="12"/>
        <v>35</v>
      </c>
      <c r="R53" s="188"/>
      <c r="S53" s="189"/>
      <c r="T53" s="190"/>
    </row>
    <row r="54" spans="1:20" ht="13.75" thickBot="1" x14ac:dyDescent="0.85">
      <c r="A54" s="79">
        <f t="shared" si="8"/>
        <v>36</v>
      </c>
      <c r="B54" s="174">
        <f t="shared" si="9"/>
        <v>32</v>
      </c>
      <c r="C54" s="175" t="str">
        <f t="shared" si="10"/>
        <v/>
      </c>
      <c r="D54" s="176" t="str">
        <f t="shared" si="11"/>
        <v/>
      </c>
      <c r="E54" s="167"/>
      <c r="F54" s="177" t="str">
        <f t="shared" si="4"/>
        <v/>
      </c>
      <c r="G54" s="169" t="str">
        <f t="shared" si="5"/>
        <v/>
      </c>
      <c r="H54" s="177" t="str">
        <f t="shared" si="0"/>
        <v/>
      </c>
      <c r="I54" s="177" t="str">
        <f t="shared" si="1"/>
        <v/>
      </c>
      <c r="J54" s="178" t="str">
        <f t="shared" si="2"/>
        <v/>
      </c>
      <c r="K54" s="171" t="str">
        <f t="shared" si="3"/>
        <v/>
      </c>
      <c r="L54" s="179" t="e">
        <f t="shared" si="6"/>
        <v>#VALUE!</v>
      </c>
      <c r="M54" s="180"/>
      <c r="N54" s="216">
        <v>36</v>
      </c>
      <c r="O54" s="228">
        <f t="shared" si="12"/>
        <v>36</v>
      </c>
      <c r="R54" s="188"/>
      <c r="S54" s="189"/>
      <c r="T54" s="190"/>
    </row>
    <row r="55" spans="1:20" ht="13.75" thickBot="1" x14ac:dyDescent="0.85">
      <c r="A55" s="79">
        <f t="shared" si="8"/>
        <v>37</v>
      </c>
      <c r="B55" s="174">
        <f t="shared" si="9"/>
        <v>32</v>
      </c>
      <c r="C55" s="175" t="str">
        <f t="shared" si="10"/>
        <v/>
      </c>
      <c r="D55" s="176" t="str">
        <f t="shared" si="11"/>
        <v/>
      </c>
      <c r="E55" s="167"/>
      <c r="F55" s="177" t="str">
        <f t="shared" si="4"/>
        <v/>
      </c>
      <c r="G55" s="169" t="str">
        <f t="shared" si="5"/>
        <v/>
      </c>
      <c r="H55" s="177" t="str">
        <f t="shared" si="0"/>
        <v/>
      </c>
      <c r="I55" s="177" t="str">
        <f t="shared" si="1"/>
        <v/>
      </c>
      <c r="J55" s="178" t="str">
        <f t="shared" si="2"/>
        <v/>
      </c>
      <c r="K55" s="171" t="str">
        <f t="shared" si="3"/>
        <v/>
      </c>
      <c r="L55" s="179" t="e">
        <f t="shared" si="6"/>
        <v>#VALUE!</v>
      </c>
      <c r="M55" s="180"/>
      <c r="N55" s="216">
        <v>37</v>
      </c>
      <c r="O55" s="228">
        <f t="shared" si="12"/>
        <v>37</v>
      </c>
      <c r="R55" s="188"/>
      <c r="S55" s="189"/>
      <c r="T55" s="190"/>
    </row>
    <row r="56" spans="1:20" ht="13.75" thickBot="1" x14ac:dyDescent="0.85">
      <c r="A56" s="79">
        <f t="shared" si="8"/>
        <v>38</v>
      </c>
      <c r="B56" s="174">
        <f t="shared" si="9"/>
        <v>32</v>
      </c>
      <c r="C56" s="175" t="str">
        <f t="shared" si="10"/>
        <v/>
      </c>
      <c r="D56" s="176" t="str">
        <f t="shared" si="11"/>
        <v/>
      </c>
      <c r="E56" s="167"/>
      <c r="F56" s="177" t="str">
        <f t="shared" si="4"/>
        <v/>
      </c>
      <c r="G56" s="169" t="str">
        <f t="shared" si="5"/>
        <v/>
      </c>
      <c r="H56" s="177" t="str">
        <f t="shared" si="0"/>
        <v/>
      </c>
      <c r="I56" s="177" t="str">
        <f t="shared" si="1"/>
        <v/>
      </c>
      <c r="J56" s="178" t="str">
        <f t="shared" si="2"/>
        <v/>
      </c>
      <c r="K56" s="171" t="str">
        <f t="shared" si="3"/>
        <v/>
      </c>
      <c r="L56" s="179" t="e">
        <f t="shared" si="6"/>
        <v>#VALUE!</v>
      </c>
      <c r="M56" s="180"/>
      <c r="N56" s="216">
        <v>38</v>
      </c>
      <c r="O56" s="228">
        <f t="shared" si="12"/>
        <v>38</v>
      </c>
      <c r="R56" s="188"/>
      <c r="S56" s="189"/>
      <c r="T56" s="190"/>
    </row>
    <row r="57" spans="1:20" ht="13.75" thickBot="1" x14ac:dyDescent="0.85">
      <c r="A57" s="79">
        <f t="shared" si="8"/>
        <v>39</v>
      </c>
      <c r="B57" s="174">
        <f t="shared" si="9"/>
        <v>32</v>
      </c>
      <c r="C57" s="175" t="str">
        <f t="shared" si="10"/>
        <v/>
      </c>
      <c r="D57" s="176" t="str">
        <f t="shared" si="11"/>
        <v/>
      </c>
      <c r="E57" s="167"/>
      <c r="F57" s="177" t="str">
        <f t="shared" si="4"/>
        <v/>
      </c>
      <c r="G57" s="169" t="str">
        <f t="shared" si="5"/>
        <v/>
      </c>
      <c r="H57" s="177" t="str">
        <f t="shared" si="0"/>
        <v/>
      </c>
      <c r="I57" s="177" t="str">
        <f t="shared" si="1"/>
        <v/>
      </c>
      <c r="J57" s="178" t="str">
        <f t="shared" si="2"/>
        <v/>
      </c>
      <c r="K57" s="171" t="str">
        <f t="shared" si="3"/>
        <v/>
      </c>
      <c r="L57" s="179" t="e">
        <f t="shared" si="6"/>
        <v>#VALUE!</v>
      </c>
      <c r="M57" s="180"/>
      <c r="N57" s="216">
        <v>39</v>
      </c>
      <c r="O57" s="228">
        <f t="shared" si="12"/>
        <v>39</v>
      </c>
      <c r="R57" s="188"/>
      <c r="S57" s="189"/>
      <c r="T57" s="190"/>
    </row>
    <row r="58" spans="1:20" ht="13.75" thickBot="1" x14ac:dyDescent="0.85">
      <c r="A58" s="79">
        <f t="shared" si="8"/>
        <v>40</v>
      </c>
      <c r="B58" s="174">
        <f t="shared" si="9"/>
        <v>32</v>
      </c>
      <c r="C58" s="175" t="str">
        <f t="shared" si="10"/>
        <v/>
      </c>
      <c r="D58" s="176" t="str">
        <f t="shared" si="11"/>
        <v/>
      </c>
      <c r="E58" s="181">
        <f>SUM(D49:D58)</f>
        <v>0</v>
      </c>
      <c r="F58" s="177" t="str">
        <f t="shared" si="4"/>
        <v/>
      </c>
      <c r="G58" s="169" t="str">
        <f t="shared" si="5"/>
        <v/>
      </c>
      <c r="H58" s="177" t="str">
        <f t="shared" si="0"/>
        <v/>
      </c>
      <c r="I58" s="177" t="str">
        <f t="shared" si="1"/>
        <v/>
      </c>
      <c r="J58" s="178" t="str">
        <f t="shared" si="2"/>
        <v/>
      </c>
      <c r="K58" s="171" t="str">
        <f t="shared" si="3"/>
        <v/>
      </c>
      <c r="L58" s="179" t="e">
        <f t="shared" si="6"/>
        <v>#VALUE!</v>
      </c>
      <c r="M58" s="180"/>
      <c r="N58" s="216">
        <v>40</v>
      </c>
      <c r="O58" s="228">
        <f t="shared" si="12"/>
        <v>40</v>
      </c>
      <c r="R58" s="188"/>
      <c r="S58" s="189"/>
      <c r="T58" s="190"/>
    </row>
    <row r="59" spans="1:20" ht="13.75" thickBot="1" x14ac:dyDescent="0.85">
      <c r="A59" s="79">
        <f t="shared" si="8"/>
        <v>41</v>
      </c>
      <c r="B59" s="174">
        <f t="shared" si="9"/>
        <v>32</v>
      </c>
      <c r="C59" s="175" t="str">
        <f t="shared" si="10"/>
        <v/>
      </c>
      <c r="D59" s="176" t="str">
        <f t="shared" si="11"/>
        <v/>
      </c>
      <c r="E59" s="167"/>
      <c r="F59" s="177" t="str">
        <f t="shared" si="4"/>
        <v/>
      </c>
      <c r="G59" s="169" t="str">
        <f t="shared" si="5"/>
        <v/>
      </c>
      <c r="H59" s="177" t="str">
        <f t="shared" si="0"/>
        <v/>
      </c>
      <c r="I59" s="177" t="str">
        <f t="shared" si="1"/>
        <v/>
      </c>
      <c r="J59" s="178" t="str">
        <f t="shared" si="2"/>
        <v/>
      </c>
      <c r="K59" s="171" t="str">
        <f t="shared" si="3"/>
        <v/>
      </c>
      <c r="L59" s="179" t="e">
        <f t="shared" si="6"/>
        <v>#VALUE!</v>
      </c>
      <c r="M59" s="180"/>
      <c r="N59" s="216">
        <v>41</v>
      </c>
      <c r="O59" s="228">
        <f t="shared" si="12"/>
        <v>41</v>
      </c>
      <c r="R59" s="188"/>
      <c r="S59" s="191"/>
      <c r="T59" s="190"/>
    </row>
    <row r="60" spans="1:20" ht="13.75" thickBot="1" x14ac:dyDescent="0.85">
      <c r="A60" s="79">
        <f t="shared" si="8"/>
        <v>42</v>
      </c>
      <c r="B60" s="174">
        <f t="shared" si="9"/>
        <v>32</v>
      </c>
      <c r="C60" s="175" t="str">
        <f t="shared" si="10"/>
        <v/>
      </c>
      <c r="D60" s="176" t="str">
        <f t="shared" si="11"/>
        <v/>
      </c>
      <c r="E60" s="167"/>
      <c r="F60" s="177" t="str">
        <f t="shared" si="4"/>
        <v/>
      </c>
      <c r="G60" s="169" t="str">
        <f t="shared" si="5"/>
        <v/>
      </c>
      <c r="H60" s="177" t="str">
        <f t="shared" si="0"/>
        <v/>
      </c>
      <c r="I60" s="177" t="str">
        <f t="shared" si="1"/>
        <v/>
      </c>
      <c r="J60" s="178" t="str">
        <f t="shared" si="2"/>
        <v/>
      </c>
      <c r="K60" s="171" t="str">
        <f t="shared" si="3"/>
        <v/>
      </c>
      <c r="L60" s="179" t="e">
        <f t="shared" si="6"/>
        <v>#VALUE!</v>
      </c>
      <c r="M60" s="180"/>
      <c r="N60" s="216">
        <v>42</v>
      </c>
      <c r="O60" s="228">
        <f t="shared" si="12"/>
        <v>42</v>
      </c>
      <c r="R60" s="188"/>
      <c r="S60" s="191"/>
      <c r="T60" s="190"/>
    </row>
    <row r="61" spans="1:20" ht="13.75" thickBot="1" x14ac:dyDescent="0.85">
      <c r="A61" s="79">
        <f t="shared" si="8"/>
        <v>43</v>
      </c>
      <c r="B61" s="174">
        <f t="shared" si="9"/>
        <v>32</v>
      </c>
      <c r="C61" s="175" t="str">
        <f t="shared" si="10"/>
        <v/>
      </c>
      <c r="D61" s="176" t="str">
        <f t="shared" si="11"/>
        <v/>
      </c>
      <c r="E61" s="167"/>
      <c r="F61" s="177" t="str">
        <f t="shared" si="4"/>
        <v/>
      </c>
      <c r="G61" s="169" t="str">
        <f t="shared" si="5"/>
        <v/>
      </c>
      <c r="H61" s="177" t="str">
        <f t="shared" si="0"/>
        <v/>
      </c>
      <c r="I61" s="177" t="str">
        <f t="shared" si="1"/>
        <v/>
      </c>
      <c r="J61" s="178" t="str">
        <f t="shared" si="2"/>
        <v/>
      </c>
      <c r="K61" s="171" t="str">
        <f t="shared" si="3"/>
        <v/>
      </c>
      <c r="L61" s="179" t="e">
        <f t="shared" si="6"/>
        <v>#VALUE!</v>
      </c>
      <c r="M61" s="180"/>
      <c r="N61" s="216">
        <v>43</v>
      </c>
      <c r="O61" s="228">
        <f t="shared" si="12"/>
        <v>43</v>
      </c>
      <c r="R61" s="188"/>
      <c r="S61" s="191"/>
      <c r="T61" s="190"/>
    </row>
    <row r="62" spans="1:20" ht="13.75" thickBot="1" x14ac:dyDescent="0.85">
      <c r="A62" s="79">
        <f t="shared" si="8"/>
        <v>44</v>
      </c>
      <c r="B62" s="174">
        <f t="shared" si="9"/>
        <v>32</v>
      </c>
      <c r="C62" s="175" t="str">
        <f t="shared" si="10"/>
        <v/>
      </c>
      <c r="D62" s="176" t="str">
        <f t="shared" si="11"/>
        <v/>
      </c>
      <c r="E62" s="167"/>
      <c r="F62" s="177" t="str">
        <f t="shared" si="4"/>
        <v/>
      </c>
      <c r="G62" s="169" t="str">
        <f t="shared" si="5"/>
        <v/>
      </c>
      <c r="H62" s="177" t="str">
        <f t="shared" si="0"/>
        <v/>
      </c>
      <c r="I62" s="177" t="str">
        <f t="shared" si="1"/>
        <v/>
      </c>
      <c r="J62" s="178" t="str">
        <f t="shared" si="2"/>
        <v/>
      </c>
      <c r="K62" s="171" t="str">
        <f t="shared" si="3"/>
        <v/>
      </c>
      <c r="L62" s="179" t="e">
        <f t="shared" si="6"/>
        <v>#VALUE!</v>
      </c>
      <c r="M62" s="180"/>
      <c r="N62" s="216">
        <v>44</v>
      </c>
      <c r="O62" s="228">
        <f t="shared" si="12"/>
        <v>44</v>
      </c>
      <c r="R62" s="188"/>
      <c r="S62" s="191"/>
      <c r="T62" s="190"/>
    </row>
    <row r="63" spans="1:20" ht="13.75" thickBot="1" x14ac:dyDescent="0.85">
      <c r="A63" s="79">
        <f t="shared" si="8"/>
        <v>45</v>
      </c>
      <c r="B63" s="174">
        <f t="shared" si="9"/>
        <v>32</v>
      </c>
      <c r="C63" s="175" t="str">
        <f t="shared" si="10"/>
        <v/>
      </c>
      <c r="D63" s="176" t="str">
        <f t="shared" si="11"/>
        <v/>
      </c>
      <c r="E63" s="167"/>
      <c r="F63" s="177" t="str">
        <f t="shared" si="4"/>
        <v/>
      </c>
      <c r="G63" s="169" t="str">
        <f t="shared" si="5"/>
        <v/>
      </c>
      <c r="H63" s="177" t="str">
        <f t="shared" si="0"/>
        <v/>
      </c>
      <c r="I63" s="177" t="str">
        <f t="shared" si="1"/>
        <v/>
      </c>
      <c r="J63" s="178" t="str">
        <f t="shared" si="2"/>
        <v/>
      </c>
      <c r="K63" s="171" t="str">
        <f t="shared" si="3"/>
        <v/>
      </c>
      <c r="L63" s="179" t="e">
        <f t="shared" si="6"/>
        <v>#VALUE!</v>
      </c>
      <c r="M63" s="180"/>
      <c r="N63" s="216">
        <v>45</v>
      </c>
      <c r="O63" s="228">
        <f t="shared" si="12"/>
        <v>45</v>
      </c>
      <c r="R63" s="188"/>
      <c r="S63" s="191"/>
      <c r="T63" s="190"/>
    </row>
    <row r="64" spans="1:20" ht="13.75" thickBot="1" x14ac:dyDescent="0.85">
      <c r="A64" s="79">
        <f t="shared" si="8"/>
        <v>46</v>
      </c>
      <c r="B64" s="174">
        <f t="shared" si="9"/>
        <v>32</v>
      </c>
      <c r="C64" s="175" t="str">
        <f t="shared" si="10"/>
        <v/>
      </c>
      <c r="D64" s="176" t="str">
        <f t="shared" si="11"/>
        <v/>
      </c>
      <c r="E64" s="167"/>
      <c r="F64" s="177" t="str">
        <f t="shared" si="4"/>
        <v/>
      </c>
      <c r="G64" s="169" t="str">
        <f t="shared" si="5"/>
        <v/>
      </c>
      <c r="H64" s="177" t="str">
        <f t="shared" si="0"/>
        <v/>
      </c>
      <c r="I64" s="177" t="str">
        <f t="shared" si="1"/>
        <v/>
      </c>
      <c r="J64" s="178" t="str">
        <f t="shared" si="2"/>
        <v/>
      </c>
      <c r="K64" s="171" t="str">
        <f t="shared" si="3"/>
        <v/>
      </c>
      <c r="L64" s="179" t="e">
        <f t="shared" si="6"/>
        <v>#VALUE!</v>
      </c>
      <c r="M64" s="180"/>
      <c r="N64" s="216">
        <v>46</v>
      </c>
      <c r="O64" s="228">
        <f t="shared" si="12"/>
        <v>46</v>
      </c>
      <c r="R64" s="188"/>
      <c r="S64" s="191"/>
      <c r="T64" s="190"/>
    </row>
    <row r="65" spans="1:20" ht="13.75" thickBot="1" x14ac:dyDescent="0.85">
      <c r="A65" s="79">
        <f t="shared" si="8"/>
        <v>47</v>
      </c>
      <c r="B65" s="174">
        <f t="shared" si="9"/>
        <v>32</v>
      </c>
      <c r="C65" s="175" t="str">
        <f t="shared" si="10"/>
        <v/>
      </c>
      <c r="D65" s="176" t="str">
        <f t="shared" si="11"/>
        <v/>
      </c>
      <c r="E65" s="167"/>
      <c r="F65" s="177" t="str">
        <f t="shared" si="4"/>
        <v/>
      </c>
      <c r="G65" s="169" t="str">
        <f t="shared" si="5"/>
        <v/>
      </c>
      <c r="H65" s="177" t="str">
        <f t="shared" si="0"/>
        <v/>
      </c>
      <c r="I65" s="177" t="str">
        <f t="shared" si="1"/>
        <v/>
      </c>
      <c r="J65" s="178" t="str">
        <f t="shared" si="2"/>
        <v/>
      </c>
      <c r="K65" s="171" t="str">
        <f t="shared" si="3"/>
        <v/>
      </c>
      <c r="L65" s="179" t="e">
        <f t="shared" si="6"/>
        <v>#VALUE!</v>
      </c>
      <c r="M65" s="180"/>
      <c r="N65" s="216">
        <v>47</v>
      </c>
      <c r="O65" s="228">
        <f t="shared" si="12"/>
        <v>47</v>
      </c>
      <c r="R65" s="188"/>
      <c r="S65" s="191"/>
      <c r="T65" s="190"/>
    </row>
    <row r="66" spans="1:20" ht="13.75" thickBot="1" x14ac:dyDescent="0.85">
      <c r="A66" s="79">
        <f t="shared" si="8"/>
        <v>48</v>
      </c>
      <c r="B66" s="174">
        <f t="shared" si="9"/>
        <v>32</v>
      </c>
      <c r="C66" s="175" t="str">
        <f t="shared" si="10"/>
        <v/>
      </c>
      <c r="D66" s="176" t="str">
        <f t="shared" si="11"/>
        <v/>
      </c>
      <c r="E66" s="167"/>
      <c r="F66" s="177" t="str">
        <f t="shared" si="4"/>
        <v/>
      </c>
      <c r="G66" s="169" t="str">
        <f t="shared" si="5"/>
        <v/>
      </c>
      <c r="H66" s="177" t="str">
        <f t="shared" si="0"/>
        <v/>
      </c>
      <c r="I66" s="177" t="str">
        <f t="shared" si="1"/>
        <v/>
      </c>
      <c r="J66" s="178" t="str">
        <f t="shared" si="2"/>
        <v/>
      </c>
      <c r="K66" s="171" t="str">
        <f t="shared" si="3"/>
        <v/>
      </c>
      <c r="L66" s="179" t="e">
        <f t="shared" si="6"/>
        <v>#VALUE!</v>
      </c>
      <c r="M66" s="180"/>
      <c r="N66" s="216">
        <v>48</v>
      </c>
      <c r="O66" s="228">
        <f t="shared" si="12"/>
        <v>48</v>
      </c>
      <c r="R66" s="188"/>
      <c r="S66" s="191"/>
      <c r="T66" s="190"/>
    </row>
    <row r="67" spans="1:20" ht="13.75" thickBot="1" x14ac:dyDescent="0.85">
      <c r="A67" s="79">
        <f t="shared" si="8"/>
        <v>49</v>
      </c>
      <c r="B67" s="174">
        <f t="shared" si="9"/>
        <v>32</v>
      </c>
      <c r="C67" s="175" t="str">
        <f t="shared" si="10"/>
        <v/>
      </c>
      <c r="D67" s="176" t="str">
        <f t="shared" si="11"/>
        <v/>
      </c>
      <c r="E67" s="167"/>
      <c r="F67" s="177" t="str">
        <f t="shared" si="4"/>
        <v/>
      </c>
      <c r="G67" s="169" t="str">
        <f t="shared" si="5"/>
        <v/>
      </c>
      <c r="H67" s="177" t="str">
        <f t="shared" si="0"/>
        <v/>
      </c>
      <c r="I67" s="177" t="str">
        <f t="shared" si="1"/>
        <v/>
      </c>
      <c r="J67" s="178" t="str">
        <f t="shared" si="2"/>
        <v/>
      </c>
      <c r="K67" s="171" t="str">
        <f t="shared" si="3"/>
        <v/>
      </c>
      <c r="L67" s="179" t="e">
        <f t="shared" si="6"/>
        <v>#VALUE!</v>
      </c>
      <c r="M67" s="180"/>
      <c r="N67" s="216">
        <v>49</v>
      </c>
      <c r="O67" s="228">
        <f t="shared" si="12"/>
        <v>49</v>
      </c>
      <c r="R67" s="188"/>
      <c r="S67" s="191"/>
      <c r="T67" s="190"/>
    </row>
    <row r="68" spans="1:20" ht="13.75" thickBot="1" x14ac:dyDescent="0.85">
      <c r="A68" s="79">
        <f t="shared" si="8"/>
        <v>50</v>
      </c>
      <c r="B68" s="174">
        <f t="shared" si="9"/>
        <v>32</v>
      </c>
      <c r="C68" s="175" t="str">
        <f t="shared" si="10"/>
        <v/>
      </c>
      <c r="D68" s="176" t="str">
        <f t="shared" si="11"/>
        <v/>
      </c>
      <c r="E68" s="181">
        <f>SUM(D59:D68)</f>
        <v>0</v>
      </c>
      <c r="F68" s="177" t="str">
        <f t="shared" si="4"/>
        <v/>
      </c>
      <c r="G68" s="169" t="str">
        <f t="shared" si="5"/>
        <v/>
      </c>
      <c r="H68" s="177" t="str">
        <f t="shared" si="0"/>
        <v/>
      </c>
      <c r="I68" s="177" t="str">
        <f t="shared" si="1"/>
        <v/>
      </c>
      <c r="J68" s="178" t="str">
        <f t="shared" si="2"/>
        <v/>
      </c>
      <c r="K68" s="171" t="str">
        <f t="shared" si="3"/>
        <v/>
      </c>
      <c r="L68" s="179" t="e">
        <f t="shared" si="6"/>
        <v>#VALUE!</v>
      </c>
      <c r="M68" s="180"/>
      <c r="N68" s="216">
        <v>50</v>
      </c>
      <c r="O68" s="228">
        <f t="shared" si="12"/>
        <v>50</v>
      </c>
      <c r="R68" s="188"/>
      <c r="S68" s="191"/>
      <c r="T68" s="190"/>
    </row>
    <row r="69" spans="1:20" ht="13.75" thickBot="1" x14ac:dyDescent="0.85">
      <c r="A69" s="79">
        <f t="shared" si="8"/>
        <v>51</v>
      </c>
      <c r="B69" s="174">
        <f t="shared" si="9"/>
        <v>32</v>
      </c>
      <c r="C69" s="175" t="str">
        <f t="shared" si="10"/>
        <v/>
      </c>
      <c r="D69" s="176" t="str">
        <f t="shared" si="11"/>
        <v/>
      </c>
      <c r="E69" s="167"/>
      <c r="F69" s="177" t="str">
        <f t="shared" si="4"/>
        <v/>
      </c>
      <c r="G69" s="169" t="str">
        <f t="shared" si="5"/>
        <v/>
      </c>
      <c r="H69" s="177" t="str">
        <f t="shared" si="0"/>
        <v/>
      </c>
      <c r="I69" s="177" t="str">
        <f t="shared" si="1"/>
        <v/>
      </c>
      <c r="J69" s="178" t="str">
        <f t="shared" si="2"/>
        <v/>
      </c>
      <c r="K69" s="171" t="str">
        <f t="shared" si="3"/>
        <v/>
      </c>
      <c r="L69" s="179" t="e">
        <f t="shared" si="6"/>
        <v>#VALUE!</v>
      </c>
      <c r="M69" s="180"/>
      <c r="N69" s="216">
        <v>51</v>
      </c>
      <c r="O69" s="228">
        <f t="shared" si="12"/>
        <v>51</v>
      </c>
      <c r="R69" s="188"/>
      <c r="S69" s="191"/>
      <c r="T69" s="190"/>
    </row>
    <row r="70" spans="1:20" ht="13.75" thickBot="1" x14ac:dyDescent="0.85">
      <c r="A70" s="79">
        <f t="shared" si="8"/>
        <v>52</v>
      </c>
      <c r="B70" s="174">
        <f t="shared" si="9"/>
        <v>32</v>
      </c>
      <c r="C70" s="175" t="str">
        <f t="shared" si="10"/>
        <v/>
      </c>
      <c r="D70" s="176" t="str">
        <f t="shared" si="11"/>
        <v/>
      </c>
      <c r="E70" s="167"/>
      <c r="F70" s="177" t="str">
        <f t="shared" si="4"/>
        <v/>
      </c>
      <c r="G70" s="169" t="str">
        <f t="shared" si="5"/>
        <v/>
      </c>
      <c r="H70" s="177" t="str">
        <f t="shared" si="0"/>
        <v/>
      </c>
      <c r="I70" s="177" t="str">
        <f t="shared" si="1"/>
        <v/>
      </c>
      <c r="J70" s="178" t="str">
        <f t="shared" si="2"/>
        <v/>
      </c>
      <c r="K70" s="171" t="str">
        <f t="shared" si="3"/>
        <v/>
      </c>
      <c r="L70" s="179" t="e">
        <f t="shared" si="6"/>
        <v>#VALUE!</v>
      </c>
      <c r="M70" s="180"/>
      <c r="N70" s="216">
        <v>52</v>
      </c>
      <c r="O70" s="228">
        <f t="shared" si="12"/>
        <v>52</v>
      </c>
      <c r="R70" s="188"/>
      <c r="S70" s="191"/>
      <c r="T70" s="190"/>
    </row>
    <row r="71" spans="1:20" ht="13.75" thickBot="1" x14ac:dyDescent="0.85">
      <c r="A71" s="79">
        <f t="shared" si="8"/>
        <v>53</v>
      </c>
      <c r="B71" s="174">
        <f t="shared" si="9"/>
        <v>32</v>
      </c>
      <c r="C71" s="175" t="str">
        <f t="shared" si="10"/>
        <v/>
      </c>
      <c r="D71" s="176" t="str">
        <f t="shared" si="11"/>
        <v/>
      </c>
      <c r="E71" s="167"/>
      <c r="F71" s="177" t="str">
        <f t="shared" si="4"/>
        <v/>
      </c>
      <c r="G71" s="169" t="str">
        <f t="shared" si="5"/>
        <v/>
      </c>
      <c r="H71" s="177" t="str">
        <f t="shared" si="0"/>
        <v/>
      </c>
      <c r="I71" s="177" t="str">
        <f t="shared" si="1"/>
        <v/>
      </c>
      <c r="J71" s="178" t="str">
        <f t="shared" si="2"/>
        <v/>
      </c>
      <c r="K71" s="171" t="str">
        <f t="shared" si="3"/>
        <v/>
      </c>
      <c r="L71" s="179" t="e">
        <f t="shared" si="6"/>
        <v>#VALUE!</v>
      </c>
      <c r="M71" s="180"/>
      <c r="N71" s="216">
        <v>53</v>
      </c>
      <c r="O71" s="228">
        <f t="shared" si="12"/>
        <v>53</v>
      </c>
      <c r="R71" s="188"/>
      <c r="S71" s="191"/>
      <c r="T71" s="190"/>
    </row>
    <row r="72" spans="1:20" ht="13.75" thickBot="1" x14ac:dyDescent="0.85">
      <c r="A72" s="79">
        <f t="shared" si="8"/>
        <v>54</v>
      </c>
      <c r="B72" s="174">
        <f t="shared" si="9"/>
        <v>32</v>
      </c>
      <c r="C72" s="175" t="str">
        <f t="shared" si="10"/>
        <v/>
      </c>
      <c r="D72" s="176" t="str">
        <f t="shared" si="11"/>
        <v/>
      </c>
      <c r="E72" s="167"/>
      <c r="F72" s="177" t="str">
        <f t="shared" si="4"/>
        <v/>
      </c>
      <c r="G72" s="169" t="str">
        <f t="shared" si="5"/>
        <v/>
      </c>
      <c r="H72" s="177" t="str">
        <f t="shared" si="0"/>
        <v/>
      </c>
      <c r="I72" s="177" t="str">
        <f t="shared" si="1"/>
        <v/>
      </c>
      <c r="J72" s="178" t="str">
        <f t="shared" si="2"/>
        <v/>
      </c>
      <c r="K72" s="171" t="str">
        <f t="shared" si="3"/>
        <v/>
      </c>
      <c r="L72" s="179" t="e">
        <f t="shared" si="6"/>
        <v>#VALUE!</v>
      </c>
      <c r="M72" s="180"/>
      <c r="N72" s="216">
        <v>54</v>
      </c>
      <c r="O72" s="228">
        <f t="shared" si="12"/>
        <v>54</v>
      </c>
      <c r="R72" s="188"/>
      <c r="S72" s="191"/>
      <c r="T72" s="190"/>
    </row>
    <row r="73" spans="1:20" ht="13.75" thickBot="1" x14ac:dyDescent="0.85">
      <c r="A73" s="79">
        <f t="shared" si="8"/>
        <v>55</v>
      </c>
      <c r="B73" s="174">
        <f t="shared" si="9"/>
        <v>32</v>
      </c>
      <c r="C73" s="175" t="str">
        <f t="shared" si="10"/>
        <v/>
      </c>
      <c r="D73" s="176" t="str">
        <f t="shared" si="11"/>
        <v/>
      </c>
      <c r="E73" s="167"/>
      <c r="F73" s="177" t="str">
        <f t="shared" si="4"/>
        <v/>
      </c>
      <c r="G73" s="169" t="str">
        <f t="shared" si="5"/>
        <v/>
      </c>
      <c r="H73" s="177" t="str">
        <f t="shared" si="0"/>
        <v/>
      </c>
      <c r="I73" s="177" t="str">
        <f t="shared" si="1"/>
        <v/>
      </c>
      <c r="J73" s="178" t="str">
        <f t="shared" si="2"/>
        <v/>
      </c>
      <c r="K73" s="171" t="str">
        <f t="shared" si="3"/>
        <v/>
      </c>
      <c r="L73" s="179" t="e">
        <f t="shared" si="6"/>
        <v>#VALUE!</v>
      </c>
      <c r="M73" s="180"/>
      <c r="N73" s="216">
        <v>55</v>
      </c>
      <c r="O73" s="228">
        <f t="shared" si="12"/>
        <v>55</v>
      </c>
      <c r="R73" s="188"/>
      <c r="S73" s="191"/>
      <c r="T73" s="190"/>
    </row>
    <row r="74" spans="1:20" ht="13.75" thickBot="1" x14ac:dyDescent="0.85">
      <c r="A74" s="79">
        <f t="shared" si="8"/>
        <v>56</v>
      </c>
      <c r="B74" s="174">
        <f t="shared" si="9"/>
        <v>32</v>
      </c>
      <c r="C74" s="175" t="str">
        <f t="shared" si="10"/>
        <v/>
      </c>
      <c r="D74" s="176" t="str">
        <f t="shared" si="11"/>
        <v/>
      </c>
      <c r="E74" s="167"/>
      <c r="F74" s="177" t="str">
        <f t="shared" si="4"/>
        <v/>
      </c>
      <c r="G74" s="169" t="str">
        <f t="shared" si="5"/>
        <v/>
      </c>
      <c r="H74" s="177" t="str">
        <f t="shared" si="0"/>
        <v/>
      </c>
      <c r="I74" s="177" t="str">
        <f t="shared" si="1"/>
        <v/>
      </c>
      <c r="J74" s="178" t="str">
        <f t="shared" si="2"/>
        <v/>
      </c>
      <c r="K74" s="171" t="str">
        <f t="shared" si="3"/>
        <v/>
      </c>
      <c r="L74" s="179" t="e">
        <f t="shared" si="6"/>
        <v>#VALUE!</v>
      </c>
      <c r="M74" s="180"/>
      <c r="N74" s="216">
        <v>56</v>
      </c>
      <c r="O74" s="228">
        <f t="shared" si="12"/>
        <v>56</v>
      </c>
      <c r="R74" s="188"/>
      <c r="S74" s="191"/>
      <c r="T74" s="190"/>
    </row>
    <row r="75" spans="1:20" ht="13.75" thickBot="1" x14ac:dyDescent="0.85">
      <c r="A75" s="79">
        <f t="shared" si="8"/>
        <v>57</v>
      </c>
      <c r="B75" s="174">
        <f t="shared" si="9"/>
        <v>32</v>
      </c>
      <c r="C75" s="175" t="str">
        <f t="shared" si="10"/>
        <v/>
      </c>
      <c r="D75" s="176" t="str">
        <f t="shared" si="11"/>
        <v/>
      </c>
      <c r="E75" s="167"/>
      <c r="F75" s="177" t="str">
        <f t="shared" si="4"/>
        <v/>
      </c>
      <c r="G75" s="169" t="str">
        <f t="shared" si="5"/>
        <v/>
      </c>
      <c r="H75" s="177" t="str">
        <f t="shared" si="0"/>
        <v/>
      </c>
      <c r="I75" s="177" t="str">
        <f t="shared" si="1"/>
        <v/>
      </c>
      <c r="J75" s="178" t="str">
        <f t="shared" si="2"/>
        <v/>
      </c>
      <c r="K75" s="171" t="str">
        <f t="shared" si="3"/>
        <v/>
      </c>
      <c r="L75" s="179" t="e">
        <f t="shared" si="6"/>
        <v>#VALUE!</v>
      </c>
      <c r="M75" s="180"/>
      <c r="N75" s="216">
        <v>57</v>
      </c>
      <c r="O75" s="228">
        <f t="shared" si="12"/>
        <v>57</v>
      </c>
      <c r="R75" s="188"/>
      <c r="S75" s="191"/>
      <c r="T75" s="190"/>
    </row>
    <row r="76" spans="1:20" ht="13.75" thickBot="1" x14ac:dyDescent="0.85">
      <c r="A76" s="79">
        <f t="shared" si="8"/>
        <v>58</v>
      </c>
      <c r="B76" s="174">
        <f t="shared" si="9"/>
        <v>32</v>
      </c>
      <c r="C76" s="175" t="str">
        <f t="shared" si="10"/>
        <v/>
      </c>
      <c r="D76" s="176" t="str">
        <f t="shared" si="11"/>
        <v/>
      </c>
      <c r="E76" s="167"/>
      <c r="F76" s="177" t="str">
        <f t="shared" si="4"/>
        <v/>
      </c>
      <c r="G76" s="169" t="str">
        <f t="shared" si="5"/>
        <v/>
      </c>
      <c r="H76" s="177" t="str">
        <f t="shared" si="0"/>
        <v/>
      </c>
      <c r="I76" s="177" t="str">
        <f t="shared" si="1"/>
        <v/>
      </c>
      <c r="J76" s="178" t="str">
        <f t="shared" si="2"/>
        <v/>
      </c>
      <c r="K76" s="171" t="str">
        <f t="shared" si="3"/>
        <v/>
      </c>
      <c r="L76" s="179" t="e">
        <f t="shared" si="6"/>
        <v>#VALUE!</v>
      </c>
      <c r="M76" s="180"/>
      <c r="N76" s="216">
        <v>58</v>
      </c>
      <c r="O76" s="228">
        <f t="shared" si="12"/>
        <v>58</v>
      </c>
      <c r="R76" s="188"/>
      <c r="S76" s="191"/>
      <c r="T76" s="190"/>
    </row>
    <row r="77" spans="1:20" ht="13.75" thickBot="1" x14ac:dyDescent="0.85">
      <c r="A77" s="79">
        <f t="shared" si="8"/>
        <v>59</v>
      </c>
      <c r="B77" s="174">
        <f t="shared" si="9"/>
        <v>32</v>
      </c>
      <c r="C77" s="175" t="str">
        <f t="shared" si="10"/>
        <v/>
      </c>
      <c r="D77" s="176" t="str">
        <f t="shared" si="11"/>
        <v/>
      </c>
      <c r="E77" s="167"/>
      <c r="F77" s="177" t="str">
        <f t="shared" si="4"/>
        <v/>
      </c>
      <c r="G77" s="169" t="str">
        <f t="shared" si="5"/>
        <v/>
      </c>
      <c r="H77" s="177" t="str">
        <f t="shared" si="0"/>
        <v/>
      </c>
      <c r="I77" s="177" t="str">
        <f t="shared" si="1"/>
        <v/>
      </c>
      <c r="J77" s="178" t="str">
        <f t="shared" si="2"/>
        <v/>
      </c>
      <c r="K77" s="171" t="str">
        <f t="shared" si="3"/>
        <v/>
      </c>
      <c r="L77" s="179" t="e">
        <f t="shared" si="6"/>
        <v>#VALUE!</v>
      </c>
      <c r="M77" s="180"/>
      <c r="N77" s="216">
        <v>59</v>
      </c>
      <c r="O77" s="228">
        <f t="shared" si="12"/>
        <v>59</v>
      </c>
      <c r="R77" s="188"/>
      <c r="S77" s="191"/>
      <c r="T77" s="190"/>
    </row>
    <row r="78" spans="1:20" ht="13.75" thickBot="1" x14ac:dyDescent="0.85">
      <c r="A78" s="79">
        <f t="shared" si="8"/>
        <v>60</v>
      </c>
      <c r="B78" s="174">
        <f t="shared" si="9"/>
        <v>32</v>
      </c>
      <c r="C78" s="175" t="str">
        <f t="shared" si="10"/>
        <v/>
      </c>
      <c r="D78" s="176" t="str">
        <f t="shared" si="11"/>
        <v/>
      </c>
      <c r="E78" s="181">
        <f>SUM(D69:D78)</f>
        <v>0</v>
      </c>
      <c r="F78" s="177" t="str">
        <f t="shared" si="4"/>
        <v/>
      </c>
      <c r="G78" s="169" t="str">
        <f t="shared" si="5"/>
        <v/>
      </c>
      <c r="H78" s="177" t="str">
        <f t="shared" si="0"/>
        <v/>
      </c>
      <c r="I78" s="177" t="str">
        <f t="shared" si="1"/>
        <v/>
      </c>
      <c r="J78" s="178" t="str">
        <f t="shared" si="2"/>
        <v/>
      </c>
      <c r="K78" s="171" t="str">
        <f t="shared" si="3"/>
        <v/>
      </c>
      <c r="L78" s="179" t="e">
        <f t="shared" si="6"/>
        <v>#VALUE!</v>
      </c>
      <c r="M78" s="180"/>
      <c r="N78" s="216">
        <v>60</v>
      </c>
      <c r="O78" s="228">
        <f t="shared" si="12"/>
        <v>60</v>
      </c>
      <c r="R78" s="188"/>
      <c r="S78" s="191"/>
      <c r="T78" s="190"/>
    </row>
    <row r="79" spans="1:20" ht="13.75" thickBot="1" x14ac:dyDescent="0.85">
      <c r="A79" s="79">
        <f t="shared" si="8"/>
        <v>61</v>
      </c>
      <c r="B79" s="174">
        <f t="shared" si="9"/>
        <v>32</v>
      </c>
      <c r="C79" s="175" t="str">
        <f t="shared" si="10"/>
        <v/>
      </c>
      <c r="D79" s="176" t="str">
        <f t="shared" si="11"/>
        <v/>
      </c>
      <c r="E79" s="167"/>
      <c r="F79" s="177" t="str">
        <f t="shared" si="4"/>
        <v/>
      </c>
      <c r="G79" s="169" t="str">
        <f t="shared" si="5"/>
        <v/>
      </c>
      <c r="H79" s="177" t="str">
        <f t="shared" si="0"/>
        <v/>
      </c>
      <c r="I79" s="177" t="str">
        <f t="shared" si="1"/>
        <v/>
      </c>
      <c r="J79" s="178" t="str">
        <f t="shared" si="2"/>
        <v/>
      </c>
      <c r="K79" s="171" t="str">
        <f t="shared" si="3"/>
        <v/>
      </c>
      <c r="L79" s="179" t="e">
        <f t="shared" si="6"/>
        <v>#VALUE!</v>
      </c>
      <c r="M79" s="180"/>
      <c r="N79" s="216">
        <v>61</v>
      </c>
      <c r="O79" s="228">
        <f t="shared" si="12"/>
        <v>61</v>
      </c>
      <c r="R79" s="188"/>
      <c r="S79" s="191"/>
      <c r="T79" s="190"/>
    </row>
    <row r="80" spans="1:20" ht="13.75" thickBot="1" x14ac:dyDescent="0.85">
      <c r="A80" s="79">
        <f t="shared" si="8"/>
        <v>62</v>
      </c>
      <c r="B80" s="174">
        <f t="shared" si="9"/>
        <v>32</v>
      </c>
      <c r="C80" s="175" t="str">
        <f t="shared" si="10"/>
        <v/>
      </c>
      <c r="D80" s="176" t="str">
        <f t="shared" si="11"/>
        <v/>
      </c>
      <c r="E80" s="167"/>
      <c r="F80" s="177" t="str">
        <f t="shared" si="4"/>
        <v/>
      </c>
      <c r="G80" s="169" t="str">
        <f t="shared" si="5"/>
        <v/>
      </c>
      <c r="H80" s="177" t="str">
        <f t="shared" si="0"/>
        <v/>
      </c>
      <c r="I80" s="177" t="str">
        <f t="shared" si="1"/>
        <v/>
      </c>
      <c r="J80" s="178" t="str">
        <f t="shared" si="2"/>
        <v/>
      </c>
      <c r="K80" s="171" t="str">
        <f t="shared" si="3"/>
        <v/>
      </c>
      <c r="L80" s="179" t="e">
        <f t="shared" si="6"/>
        <v>#VALUE!</v>
      </c>
      <c r="M80" s="180"/>
      <c r="N80" s="216">
        <v>62</v>
      </c>
      <c r="O80" s="228">
        <f t="shared" si="12"/>
        <v>62</v>
      </c>
      <c r="R80" s="188"/>
      <c r="S80" s="191"/>
      <c r="T80" s="190"/>
    </row>
    <row r="81" spans="1:20" ht="13.75" thickBot="1" x14ac:dyDescent="0.85">
      <c r="A81" s="79">
        <f t="shared" si="8"/>
        <v>63</v>
      </c>
      <c r="B81" s="174">
        <f t="shared" si="9"/>
        <v>32</v>
      </c>
      <c r="C81" s="175" t="str">
        <f t="shared" si="10"/>
        <v/>
      </c>
      <c r="D81" s="176" t="str">
        <f t="shared" si="11"/>
        <v/>
      </c>
      <c r="E81" s="167"/>
      <c r="F81" s="177" t="str">
        <f t="shared" si="4"/>
        <v/>
      </c>
      <c r="G81" s="169" t="str">
        <f t="shared" si="5"/>
        <v/>
      </c>
      <c r="H81" s="177" t="str">
        <f t="shared" si="0"/>
        <v/>
      </c>
      <c r="I81" s="177" t="str">
        <f t="shared" si="1"/>
        <v/>
      </c>
      <c r="J81" s="178" t="str">
        <f t="shared" si="2"/>
        <v/>
      </c>
      <c r="K81" s="171" t="str">
        <f t="shared" si="3"/>
        <v/>
      </c>
      <c r="L81" s="179" t="e">
        <f t="shared" si="6"/>
        <v>#VALUE!</v>
      </c>
      <c r="M81" s="180"/>
      <c r="N81" s="216">
        <v>63</v>
      </c>
      <c r="O81" s="228">
        <f t="shared" si="12"/>
        <v>63</v>
      </c>
      <c r="R81" s="188"/>
      <c r="S81" s="191"/>
      <c r="T81" s="190"/>
    </row>
    <row r="82" spans="1:20" ht="13.75" thickBot="1" x14ac:dyDescent="0.85">
      <c r="A82" s="79">
        <f t="shared" si="8"/>
        <v>64</v>
      </c>
      <c r="B82" s="174">
        <f t="shared" si="9"/>
        <v>32</v>
      </c>
      <c r="C82" s="175" t="str">
        <f t="shared" si="10"/>
        <v/>
      </c>
      <c r="D82" s="176" t="str">
        <f t="shared" si="11"/>
        <v/>
      </c>
      <c r="E82" s="167"/>
      <c r="F82" s="177" t="str">
        <f t="shared" si="4"/>
        <v/>
      </c>
      <c r="G82" s="169" t="str">
        <f t="shared" si="5"/>
        <v/>
      </c>
      <c r="H82" s="177" t="str">
        <f t="shared" si="0"/>
        <v/>
      </c>
      <c r="I82" s="177" t="str">
        <f t="shared" si="1"/>
        <v/>
      </c>
      <c r="J82" s="178" t="str">
        <f t="shared" si="2"/>
        <v/>
      </c>
      <c r="K82" s="171" t="str">
        <f t="shared" si="3"/>
        <v/>
      </c>
      <c r="L82" s="179" t="e">
        <f t="shared" si="6"/>
        <v>#VALUE!</v>
      </c>
      <c r="M82" s="180"/>
      <c r="N82" s="216">
        <v>64</v>
      </c>
      <c r="O82" s="228">
        <f t="shared" si="12"/>
        <v>64</v>
      </c>
      <c r="R82" s="188"/>
      <c r="S82" s="191"/>
      <c r="T82" s="190"/>
    </row>
    <row r="83" spans="1:20" ht="13.75" thickBot="1" x14ac:dyDescent="0.85">
      <c r="A83" s="79">
        <f t="shared" si="8"/>
        <v>65</v>
      </c>
      <c r="B83" s="174">
        <f t="shared" si="9"/>
        <v>32</v>
      </c>
      <c r="C83" s="175" t="str">
        <f t="shared" si="10"/>
        <v/>
      </c>
      <c r="D83" s="176" t="str">
        <f t="shared" si="11"/>
        <v/>
      </c>
      <c r="E83" s="167"/>
      <c r="F83" s="177" t="str">
        <f t="shared" si="4"/>
        <v/>
      </c>
      <c r="G83" s="169" t="str">
        <f t="shared" si="5"/>
        <v/>
      </c>
      <c r="H83" s="177" t="str">
        <f t="shared" ref="H83:H146" si="13">IF(M83&gt;0,($K$13*F83),"")</f>
        <v/>
      </c>
      <c r="I83" s="177" t="str">
        <f t="shared" ref="I83:I146" si="14">IF(M83&gt;0,($K$15*F83),"")</f>
        <v/>
      </c>
      <c r="J83" s="178" t="str">
        <f t="shared" ref="J83:J146" si="15">IF(M83&gt;0,((F83*$K$9)*$O$12),"")</f>
        <v/>
      </c>
      <c r="K83" s="171" t="str">
        <f t="shared" ref="K83:K146" si="16">IF(G83&gt;$I$12,((G83-$I$12)*$K$17),"")</f>
        <v/>
      </c>
      <c r="L83" s="179" t="e">
        <f t="shared" si="6"/>
        <v>#VALUE!</v>
      </c>
      <c r="M83" s="180"/>
      <c r="N83" s="216">
        <v>65</v>
      </c>
      <c r="O83" s="228">
        <f t="shared" si="12"/>
        <v>65</v>
      </c>
      <c r="R83" s="188"/>
      <c r="S83" s="191"/>
      <c r="T83" s="190"/>
    </row>
    <row r="84" spans="1:20" ht="13.75" thickBot="1" x14ac:dyDescent="0.85">
      <c r="A84" s="79">
        <f t="shared" si="8"/>
        <v>66</v>
      </c>
      <c r="B84" s="174">
        <f t="shared" si="9"/>
        <v>32</v>
      </c>
      <c r="C84" s="175" t="str">
        <f t="shared" si="10"/>
        <v/>
      </c>
      <c r="D84" s="176" t="str">
        <f t="shared" si="11"/>
        <v/>
      </c>
      <c r="E84" s="167"/>
      <c r="F84" s="177" t="str">
        <f t="shared" ref="F84:F147" si="17">IF(M84&gt;0,(F83+D84),"")</f>
        <v/>
      </c>
      <c r="G84" s="169" t="str">
        <f t="shared" ref="G84:G147" si="18">IF(M84&gt;0,(F84+$E$17+$I$13),"")</f>
        <v/>
      </c>
      <c r="H84" s="177" t="str">
        <f t="shared" si="13"/>
        <v/>
      </c>
      <c r="I84" s="177" t="str">
        <f t="shared" si="14"/>
        <v/>
      </c>
      <c r="J84" s="178" t="str">
        <f t="shared" si="15"/>
        <v/>
      </c>
      <c r="K84" s="171" t="str">
        <f t="shared" si="16"/>
        <v/>
      </c>
      <c r="L84" s="179" t="e">
        <f t="shared" ref="L84:L147" si="19">0.052*K$12*G84</f>
        <v>#VALUE!</v>
      </c>
      <c r="M84" s="180"/>
      <c r="N84" s="216">
        <v>66</v>
      </c>
      <c r="O84" s="228">
        <f t="shared" ref="O84:O146" si="20">N84</f>
        <v>66</v>
      </c>
      <c r="R84" s="188"/>
      <c r="S84" s="191"/>
      <c r="T84" s="190"/>
    </row>
    <row r="85" spans="1:20" ht="13.75" thickBot="1" x14ac:dyDescent="0.85">
      <c r="A85" s="79">
        <f t="shared" ref="A85:A148" si="21">A84+1</f>
        <v>67</v>
      </c>
      <c r="B85" s="174">
        <f t="shared" ref="B85:B148" si="22">IF(M85&lt;=1,(0),IF(M85&lt;3600,(1),IF(M85&gt;=3601,(2),"")))+B84</f>
        <v>32</v>
      </c>
      <c r="C85" s="175" t="str">
        <f t="shared" ref="C85:C148" si="23">IF(M85&gt;0,($I$14-B85),"")</f>
        <v/>
      </c>
      <c r="D85" s="176" t="str">
        <f t="shared" ref="D85:D148" si="24">IF(M85&gt;0,(M85/100),"")</f>
        <v/>
      </c>
      <c r="E85" s="167"/>
      <c r="F85" s="177" t="str">
        <f t="shared" si="17"/>
        <v/>
      </c>
      <c r="G85" s="169" t="str">
        <f t="shared" si="18"/>
        <v/>
      </c>
      <c r="H85" s="177" t="str">
        <f t="shared" si="13"/>
        <v/>
      </c>
      <c r="I85" s="177" t="str">
        <f t="shared" si="14"/>
        <v/>
      </c>
      <c r="J85" s="178" t="str">
        <f t="shared" si="15"/>
        <v/>
      </c>
      <c r="K85" s="171" t="str">
        <f t="shared" si="16"/>
        <v/>
      </c>
      <c r="L85" s="179" t="e">
        <f t="shared" si="19"/>
        <v>#VALUE!</v>
      </c>
      <c r="M85" s="180"/>
      <c r="N85" s="216">
        <v>67</v>
      </c>
      <c r="O85" s="228">
        <f t="shared" si="20"/>
        <v>67</v>
      </c>
      <c r="R85" s="188"/>
      <c r="S85" s="191"/>
      <c r="T85" s="190"/>
    </row>
    <row r="86" spans="1:20" ht="13.75" thickBot="1" x14ac:dyDescent="0.85">
      <c r="A86" s="79">
        <f t="shared" si="21"/>
        <v>68</v>
      </c>
      <c r="B86" s="174">
        <f t="shared" si="22"/>
        <v>32</v>
      </c>
      <c r="C86" s="175" t="str">
        <f t="shared" si="23"/>
        <v/>
      </c>
      <c r="D86" s="176" t="str">
        <f t="shared" si="24"/>
        <v/>
      </c>
      <c r="E86" s="167"/>
      <c r="F86" s="177" t="str">
        <f t="shared" si="17"/>
        <v/>
      </c>
      <c r="G86" s="169" t="str">
        <f t="shared" si="18"/>
        <v/>
      </c>
      <c r="H86" s="177" t="str">
        <f t="shared" si="13"/>
        <v/>
      </c>
      <c r="I86" s="177" t="str">
        <f t="shared" si="14"/>
        <v/>
      </c>
      <c r="J86" s="178" t="str">
        <f t="shared" si="15"/>
        <v/>
      </c>
      <c r="K86" s="171" t="str">
        <f t="shared" si="16"/>
        <v/>
      </c>
      <c r="L86" s="179" t="e">
        <f t="shared" si="19"/>
        <v>#VALUE!</v>
      </c>
      <c r="M86" s="180"/>
      <c r="N86" s="216">
        <v>68</v>
      </c>
      <c r="O86" s="228">
        <f t="shared" si="20"/>
        <v>68</v>
      </c>
      <c r="R86" s="188"/>
      <c r="S86" s="191"/>
      <c r="T86" s="190"/>
    </row>
    <row r="87" spans="1:20" ht="13.75" thickBot="1" x14ac:dyDescent="0.85">
      <c r="A87" s="79">
        <f t="shared" si="21"/>
        <v>69</v>
      </c>
      <c r="B87" s="174">
        <f t="shared" si="22"/>
        <v>32</v>
      </c>
      <c r="C87" s="175" t="str">
        <f t="shared" si="23"/>
        <v/>
      </c>
      <c r="D87" s="176" t="str">
        <f t="shared" si="24"/>
        <v/>
      </c>
      <c r="E87" s="167"/>
      <c r="F87" s="177" t="str">
        <f t="shared" si="17"/>
        <v/>
      </c>
      <c r="G87" s="169" t="str">
        <f t="shared" si="18"/>
        <v/>
      </c>
      <c r="H87" s="177" t="str">
        <f t="shared" si="13"/>
        <v/>
      </c>
      <c r="I87" s="177" t="str">
        <f t="shared" si="14"/>
        <v/>
      </c>
      <c r="J87" s="178" t="str">
        <f t="shared" si="15"/>
        <v/>
      </c>
      <c r="K87" s="171" t="str">
        <f t="shared" si="16"/>
        <v/>
      </c>
      <c r="L87" s="179" t="e">
        <f t="shared" si="19"/>
        <v>#VALUE!</v>
      </c>
      <c r="M87" s="180"/>
      <c r="N87" s="216">
        <v>69</v>
      </c>
      <c r="O87" s="228">
        <f t="shared" si="20"/>
        <v>69</v>
      </c>
      <c r="R87" s="188"/>
      <c r="S87" s="191"/>
      <c r="T87" s="190"/>
    </row>
    <row r="88" spans="1:20" ht="13.75" thickBot="1" x14ac:dyDescent="0.85">
      <c r="A88" s="79">
        <f t="shared" si="21"/>
        <v>70</v>
      </c>
      <c r="B88" s="174">
        <f t="shared" si="22"/>
        <v>32</v>
      </c>
      <c r="C88" s="175" t="str">
        <f t="shared" si="23"/>
        <v/>
      </c>
      <c r="D88" s="176" t="str">
        <f t="shared" si="24"/>
        <v/>
      </c>
      <c r="E88" s="181">
        <f>SUM(D79:D88)</f>
        <v>0</v>
      </c>
      <c r="F88" s="177" t="str">
        <f t="shared" si="17"/>
        <v/>
      </c>
      <c r="G88" s="169" t="str">
        <f t="shared" si="18"/>
        <v/>
      </c>
      <c r="H88" s="177" t="str">
        <f t="shared" si="13"/>
        <v/>
      </c>
      <c r="I88" s="177" t="str">
        <f t="shared" si="14"/>
        <v/>
      </c>
      <c r="J88" s="178" t="str">
        <f t="shared" si="15"/>
        <v/>
      </c>
      <c r="K88" s="171" t="str">
        <f t="shared" si="16"/>
        <v/>
      </c>
      <c r="L88" s="179" t="e">
        <f t="shared" si="19"/>
        <v>#VALUE!</v>
      </c>
      <c r="M88" s="180"/>
      <c r="N88" s="216">
        <v>70</v>
      </c>
      <c r="O88" s="228">
        <f t="shared" si="20"/>
        <v>70</v>
      </c>
      <c r="R88" s="188"/>
      <c r="S88" s="191"/>
      <c r="T88" s="190"/>
    </row>
    <row r="89" spans="1:20" ht="13.75" thickBot="1" x14ac:dyDescent="0.85">
      <c r="A89" s="79">
        <f t="shared" si="21"/>
        <v>71</v>
      </c>
      <c r="B89" s="174">
        <f t="shared" si="22"/>
        <v>32</v>
      </c>
      <c r="C89" s="175" t="str">
        <f t="shared" si="23"/>
        <v/>
      </c>
      <c r="D89" s="176" t="str">
        <f t="shared" si="24"/>
        <v/>
      </c>
      <c r="E89" s="167"/>
      <c r="F89" s="177" t="str">
        <f t="shared" si="17"/>
        <v/>
      </c>
      <c r="G89" s="169" t="str">
        <f t="shared" si="18"/>
        <v/>
      </c>
      <c r="H89" s="177" t="str">
        <f t="shared" si="13"/>
        <v/>
      </c>
      <c r="I89" s="177" t="str">
        <f t="shared" si="14"/>
        <v/>
      </c>
      <c r="J89" s="178" t="str">
        <f t="shared" si="15"/>
        <v/>
      </c>
      <c r="K89" s="171" t="str">
        <f t="shared" si="16"/>
        <v/>
      </c>
      <c r="L89" s="179" t="e">
        <f t="shared" si="19"/>
        <v>#VALUE!</v>
      </c>
      <c r="M89" s="180"/>
      <c r="N89" s="216">
        <v>71</v>
      </c>
      <c r="O89" s="228">
        <f t="shared" si="20"/>
        <v>71</v>
      </c>
      <c r="R89" s="188"/>
      <c r="S89" s="191"/>
      <c r="T89" s="190"/>
    </row>
    <row r="90" spans="1:20" ht="13.75" thickBot="1" x14ac:dyDescent="0.85">
      <c r="A90" s="79">
        <f t="shared" si="21"/>
        <v>72</v>
      </c>
      <c r="B90" s="174">
        <f t="shared" si="22"/>
        <v>32</v>
      </c>
      <c r="C90" s="175" t="str">
        <f t="shared" si="23"/>
        <v/>
      </c>
      <c r="D90" s="176" t="str">
        <f t="shared" si="24"/>
        <v/>
      </c>
      <c r="E90" s="167"/>
      <c r="F90" s="177" t="str">
        <f t="shared" si="17"/>
        <v/>
      </c>
      <c r="G90" s="169" t="str">
        <f t="shared" si="18"/>
        <v/>
      </c>
      <c r="H90" s="177" t="str">
        <f t="shared" si="13"/>
        <v/>
      </c>
      <c r="I90" s="177" t="str">
        <f t="shared" si="14"/>
        <v/>
      </c>
      <c r="J90" s="178" t="str">
        <f t="shared" si="15"/>
        <v/>
      </c>
      <c r="K90" s="171" t="str">
        <f t="shared" si="16"/>
        <v/>
      </c>
      <c r="L90" s="179" t="e">
        <f t="shared" si="19"/>
        <v>#VALUE!</v>
      </c>
      <c r="M90" s="180"/>
      <c r="N90" s="216">
        <v>72</v>
      </c>
      <c r="O90" s="228">
        <f t="shared" si="20"/>
        <v>72</v>
      </c>
      <c r="R90" s="188"/>
      <c r="S90" s="191"/>
      <c r="T90" s="190"/>
    </row>
    <row r="91" spans="1:20" ht="13.75" thickBot="1" x14ac:dyDescent="0.85">
      <c r="A91" s="79">
        <f t="shared" si="21"/>
        <v>73</v>
      </c>
      <c r="B91" s="174">
        <f t="shared" si="22"/>
        <v>32</v>
      </c>
      <c r="C91" s="175" t="str">
        <f t="shared" si="23"/>
        <v/>
      </c>
      <c r="D91" s="176" t="str">
        <f t="shared" si="24"/>
        <v/>
      </c>
      <c r="E91" s="167"/>
      <c r="F91" s="177" t="str">
        <f t="shared" si="17"/>
        <v/>
      </c>
      <c r="G91" s="169" t="str">
        <f t="shared" si="18"/>
        <v/>
      </c>
      <c r="H91" s="177" t="str">
        <f t="shared" si="13"/>
        <v/>
      </c>
      <c r="I91" s="177" t="str">
        <f t="shared" si="14"/>
        <v/>
      </c>
      <c r="J91" s="178" t="str">
        <f t="shared" si="15"/>
        <v/>
      </c>
      <c r="K91" s="171" t="str">
        <f t="shared" si="16"/>
        <v/>
      </c>
      <c r="L91" s="179" t="e">
        <f t="shared" si="19"/>
        <v>#VALUE!</v>
      </c>
      <c r="M91" s="180"/>
      <c r="N91" s="216">
        <v>73</v>
      </c>
      <c r="O91" s="228">
        <f t="shared" si="20"/>
        <v>73</v>
      </c>
      <c r="R91" s="188"/>
      <c r="S91" s="191"/>
      <c r="T91" s="190"/>
    </row>
    <row r="92" spans="1:20" ht="13.75" thickBot="1" x14ac:dyDescent="0.85">
      <c r="A92" s="79">
        <f t="shared" si="21"/>
        <v>74</v>
      </c>
      <c r="B92" s="174">
        <f t="shared" si="22"/>
        <v>32</v>
      </c>
      <c r="C92" s="175" t="str">
        <f t="shared" si="23"/>
        <v/>
      </c>
      <c r="D92" s="176" t="str">
        <f t="shared" si="24"/>
        <v/>
      </c>
      <c r="E92" s="167"/>
      <c r="F92" s="177" t="str">
        <f t="shared" si="17"/>
        <v/>
      </c>
      <c r="G92" s="169" t="str">
        <f t="shared" si="18"/>
        <v/>
      </c>
      <c r="H92" s="177" t="str">
        <f t="shared" si="13"/>
        <v/>
      </c>
      <c r="I92" s="177" t="str">
        <f t="shared" si="14"/>
        <v/>
      </c>
      <c r="J92" s="178" t="str">
        <f t="shared" si="15"/>
        <v/>
      </c>
      <c r="K92" s="171" t="str">
        <f t="shared" si="16"/>
        <v/>
      </c>
      <c r="L92" s="179" t="e">
        <f t="shared" si="19"/>
        <v>#VALUE!</v>
      </c>
      <c r="M92" s="180"/>
      <c r="N92" s="216">
        <v>74</v>
      </c>
      <c r="O92" s="228">
        <f t="shared" si="20"/>
        <v>74</v>
      </c>
      <c r="R92" s="188"/>
      <c r="S92" s="191"/>
      <c r="T92" s="190"/>
    </row>
    <row r="93" spans="1:20" ht="13.75" thickBot="1" x14ac:dyDescent="0.85">
      <c r="A93" s="79">
        <f t="shared" si="21"/>
        <v>75</v>
      </c>
      <c r="B93" s="174">
        <f t="shared" si="22"/>
        <v>32</v>
      </c>
      <c r="C93" s="175" t="str">
        <f t="shared" si="23"/>
        <v/>
      </c>
      <c r="D93" s="176" t="str">
        <f t="shared" si="24"/>
        <v/>
      </c>
      <c r="E93" s="167"/>
      <c r="F93" s="177" t="str">
        <f t="shared" si="17"/>
        <v/>
      </c>
      <c r="G93" s="169" t="str">
        <f t="shared" si="18"/>
        <v/>
      </c>
      <c r="H93" s="177" t="str">
        <f t="shared" si="13"/>
        <v/>
      </c>
      <c r="I93" s="177" t="str">
        <f t="shared" si="14"/>
        <v/>
      </c>
      <c r="J93" s="178" t="str">
        <f t="shared" si="15"/>
        <v/>
      </c>
      <c r="K93" s="171" t="str">
        <f t="shared" si="16"/>
        <v/>
      </c>
      <c r="L93" s="179" t="e">
        <f t="shared" si="19"/>
        <v>#VALUE!</v>
      </c>
      <c r="M93" s="180"/>
      <c r="N93" s="216">
        <v>75</v>
      </c>
      <c r="O93" s="228">
        <f t="shared" si="20"/>
        <v>75</v>
      </c>
      <c r="R93" s="188"/>
      <c r="S93" s="191"/>
      <c r="T93" s="190"/>
    </row>
    <row r="94" spans="1:20" ht="13.75" thickBot="1" x14ac:dyDescent="0.85">
      <c r="A94" s="79">
        <f t="shared" si="21"/>
        <v>76</v>
      </c>
      <c r="B94" s="174">
        <f t="shared" si="22"/>
        <v>32</v>
      </c>
      <c r="C94" s="175" t="str">
        <f t="shared" si="23"/>
        <v/>
      </c>
      <c r="D94" s="176" t="str">
        <f t="shared" si="24"/>
        <v/>
      </c>
      <c r="E94" s="167"/>
      <c r="F94" s="177" t="str">
        <f t="shared" si="17"/>
        <v/>
      </c>
      <c r="G94" s="169" t="str">
        <f t="shared" si="18"/>
        <v/>
      </c>
      <c r="H94" s="177" t="str">
        <f t="shared" si="13"/>
        <v/>
      </c>
      <c r="I94" s="177" t="str">
        <f t="shared" si="14"/>
        <v/>
      </c>
      <c r="J94" s="178" t="str">
        <f t="shared" si="15"/>
        <v/>
      </c>
      <c r="K94" s="171" t="str">
        <f t="shared" si="16"/>
        <v/>
      </c>
      <c r="L94" s="179" t="e">
        <f t="shared" si="19"/>
        <v>#VALUE!</v>
      </c>
      <c r="M94" s="180"/>
      <c r="N94" s="216">
        <v>76</v>
      </c>
      <c r="O94" s="228">
        <f t="shared" si="20"/>
        <v>76</v>
      </c>
      <c r="R94" s="188"/>
      <c r="S94" s="191"/>
      <c r="T94" s="190"/>
    </row>
    <row r="95" spans="1:20" ht="13.75" thickBot="1" x14ac:dyDescent="0.85">
      <c r="A95" s="79">
        <f t="shared" si="21"/>
        <v>77</v>
      </c>
      <c r="B95" s="174">
        <f t="shared" si="22"/>
        <v>32</v>
      </c>
      <c r="C95" s="175" t="str">
        <f t="shared" si="23"/>
        <v/>
      </c>
      <c r="D95" s="176" t="str">
        <f t="shared" si="24"/>
        <v/>
      </c>
      <c r="E95" s="167"/>
      <c r="F95" s="177" t="str">
        <f t="shared" si="17"/>
        <v/>
      </c>
      <c r="G95" s="169" t="str">
        <f t="shared" si="18"/>
        <v/>
      </c>
      <c r="H95" s="177" t="str">
        <f t="shared" si="13"/>
        <v/>
      </c>
      <c r="I95" s="177" t="str">
        <f t="shared" si="14"/>
        <v/>
      </c>
      <c r="J95" s="178" t="str">
        <f t="shared" si="15"/>
        <v/>
      </c>
      <c r="K95" s="171" t="str">
        <f t="shared" si="16"/>
        <v/>
      </c>
      <c r="L95" s="179" t="e">
        <f t="shared" si="19"/>
        <v>#VALUE!</v>
      </c>
      <c r="M95" s="180"/>
      <c r="N95" s="216">
        <v>77</v>
      </c>
      <c r="O95" s="228">
        <f t="shared" si="20"/>
        <v>77</v>
      </c>
      <c r="R95" s="188"/>
      <c r="S95" s="191"/>
      <c r="T95" s="190"/>
    </row>
    <row r="96" spans="1:20" ht="13.75" thickBot="1" x14ac:dyDescent="0.85">
      <c r="A96" s="79">
        <f t="shared" si="21"/>
        <v>78</v>
      </c>
      <c r="B96" s="174">
        <f t="shared" si="22"/>
        <v>32</v>
      </c>
      <c r="C96" s="175" t="str">
        <f t="shared" si="23"/>
        <v/>
      </c>
      <c r="D96" s="176" t="str">
        <f t="shared" si="24"/>
        <v/>
      </c>
      <c r="E96" s="167"/>
      <c r="F96" s="177" t="str">
        <f t="shared" si="17"/>
        <v/>
      </c>
      <c r="G96" s="169" t="str">
        <f t="shared" si="18"/>
        <v/>
      </c>
      <c r="H96" s="177" t="str">
        <f t="shared" si="13"/>
        <v/>
      </c>
      <c r="I96" s="177" t="str">
        <f t="shared" si="14"/>
        <v/>
      </c>
      <c r="J96" s="178" t="str">
        <f t="shared" si="15"/>
        <v/>
      </c>
      <c r="K96" s="171" t="str">
        <f t="shared" si="16"/>
        <v/>
      </c>
      <c r="L96" s="179" t="e">
        <f t="shared" si="19"/>
        <v>#VALUE!</v>
      </c>
      <c r="M96" s="180"/>
      <c r="N96" s="216">
        <v>78</v>
      </c>
      <c r="O96" s="228">
        <f t="shared" si="20"/>
        <v>78</v>
      </c>
      <c r="R96" s="188"/>
      <c r="S96" s="191"/>
      <c r="T96" s="190"/>
    </row>
    <row r="97" spans="1:20" ht="13.75" thickBot="1" x14ac:dyDescent="0.85">
      <c r="A97" s="79">
        <f t="shared" si="21"/>
        <v>79</v>
      </c>
      <c r="B97" s="174">
        <f t="shared" si="22"/>
        <v>32</v>
      </c>
      <c r="C97" s="175" t="str">
        <f t="shared" si="23"/>
        <v/>
      </c>
      <c r="D97" s="176" t="str">
        <f t="shared" si="24"/>
        <v/>
      </c>
      <c r="E97" s="167"/>
      <c r="F97" s="177" t="str">
        <f t="shared" si="17"/>
        <v/>
      </c>
      <c r="G97" s="169" t="str">
        <f t="shared" si="18"/>
        <v/>
      </c>
      <c r="H97" s="177" t="str">
        <f t="shared" si="13"/>
        <v/>
      </c>
      <c r="I97" s="177" t="str">
        <f t="shared" si="14"/>
        <v/>
      </c>
      <c r="J97" s="178" t="str">
        <f t="shared" si="15"/>
        <v/>
      </c>
      <c r="K97" s="171" t="str">
        <f t="shared" si="16"/>
        <v/>
      </c>
      <c r="L97" s="179" t="e">
        <f t="shared" si="19"/>
        <v>#VALUE!</v>
      </c>
      <c r="M97" s="180"/>
      <c r="N97" s="216">
        <v>79</v>
      </c>
      <c r="O97" s="228">
        <f t="shared" si="20"/>
        <v>79</v>
      </c>
      <c r="R97" s="188"/>
      <c r="S97" s="191"/>
      <c r="T97" s="190"/>
    </row>
    <row r="98" spans="1:20" ht="13.75" thickBot="1" x14ac:dyDescent="0.85">
      <c r="A98" s="79">
        <f t="shared" si="21"/>
        <v>80</v>
      </c>
      <c r="B98" s="174">
        <f t="shared" si="22"/>
        <v>32</v>
      </c>
      <c r="C98" s="175" t="str">
        <f t="shared" si="23"/>
        <v/>
      </c>
      <c r="D98" s="176" t="str">
        <f t="shared" si="24"/>
        <v/>
      </c>
      <c r="E98" s="181">
        <f>SUM(D89:D98)</f>
        <v>0</v>
      </c>
      <c r="F98" s="177" t="str">
        <f t="shared" si="17"/>
        <v/>
      </c>
      <c r="G98" s="169" t="str">
        <f t="shared" si="18"/>
        <v/>
      </c>
      <c r="H98" s="177" t="str">
        <f t="shared" si="13"/>
        <v/>
      </c>
      <c r="I98" s="177" t="str">
        <f t="shared" si="14"/>
        <v/>
      </c>
      <c r="J98" s="178" t="str">
        <f t="shared" si="15"/>
        <v/>
      </c>
      <c r="K98" s="171" t="str">
        <f t="shared" si="16"/>
        <v/>
      </c>
      <c r="L98" s="179" t="e">
        <f t="shared" si="19"/>
        <v>#VALUE!</v>
      </c>
      <c r="M98" s="180"/>
      <c r="N98" s="216">
        <v>80</v>
      </c>
      <c r="O98" s="228">
        <f t="shared" si="20"/>
        <v>80</v>
      </c>
      <c r="R98" s="188"/>
      <c r="S98" s="191"/>
      <c r="T98" s="190"/>
    </row>
    <row r="99" spans="1:20" ht="13.75" thickBot="1" x14ac:dyDescent="0.85">
      <c r="A99" s="79">
        <f t="shared" si="21"/>
        <v>81</v>
      </c>
      <c r="B99" s="174">
        <f t="shared" si="22"/>
        <v>32</v>
      </c>
      <c r="C99" s="175" t="str">
        <f t="shared" si="23"/>
        <v/>
      </c>
      <c r="D99" s="176" t="str">
        <f t="shared" si="24"/>
        <v/>
      </c>
      <c r="E99" s="167"/>
      <c r="F99" s="177" t="str">
        <f t="shared" si="17"/>
        <v/>
      </c>
      <c r="G99" s="169" t="str">
        <f t="shared" si="18"/>
        <v/>
      </c>
      <c r="H99" s="177" t="str">
        <f t="shared" si="13"/>
        <v/>
      </c>
      <c r="I99" s="177" t="str">
        <f t="shared" si="14"/>
        <v/>
      </c>
      <c r="J99" s="178" t="str">
        <f t="shared" si="15"/>
        <v/>
      </c>
      <c r="K99" s="171" t="str">
        <f t="shared" si="16"/>
        <v/>
      </c>
      <c r="L99" s="179" t="e">
        <f t="shared" si="19"/>
        <v>#VALUE!</v>
      </c>
      <c r="M99" s="180"/>
      <c r="N99" s="216">
        <v>81</v>
      </c>
      <c r="O99" s="228">
        <f t="shared" si="20"/>
        <v>81</v>
      </c>
      <c r="R99" s="188"/>
      <c r="S99" s="191"/>
      <c r="T99" s="190"/>
    </row>
    <row r="100" spans="1:20" ht="13.75" thickBot="1" x14ac:dyDescent="0.85">
      <c r="A100" s="79">
        <f t="shared" si="21"/>
        <v>82</v>
      </c>
      <c r="B100" s="174">
        <f t="shared" si="22"/>
        <v>32</v>
      </c>
      <c r="C100" s="175" t="str">
        <f t="shared" si="23"/>
        <v/>
      </c>
      <c r="D100" s="176" t="str">
        <f t="shared" si="24"/>
        <v/>
      </c>
      <c r="E100" s="167"/>
      <c r="F100" s="177" t="str">
        <f t="shared" si="17"/>
        <v/>
      </c>
      <c r="G100" s="169" t="str">
        <f t="shared" si="18"/>
        <v/>
      </c>
      <c r="H100" s="177" t="str">
        <f t="shared" si="13"/>
        <v/>
      </c>
      <c r="I100" s="177" t="str">
        <f t="shared" si="14"/>
        <v/>
      </c>
      <c r="J100" s="178" t="str">
        <f t="shared" si="15"/>
        <v/>
      </c>
      <c r="K100" s="171" t="str">
        <f t="shared" si="16"/>
        <v/>
      </c>
      <c r="L100" s="179" t="e">
        <f t="shared" si="19"/>
        <v>#VALUE!</v>
      </c>
      <c r="M100" s="180"/>
      <c r="N100" s="216">
        <v>82</v>
      </c>
      <c r="O100" s="228">
        <f t="shared" si="20"/>
        <v>82</v>
      </c>
      <c r="R100" s="188"/>
      <c r="S100" s="191"/>
      <c r="T100" s="190"/>
    </row>
    <row r="101" spans="1:20" ht="13.75" thickBot="1" x14ac:dyDescent="0.85">
      <c r="A101" s="79">
        <f t="shared" si="21"/>
        <v>83</v>
      </c>
      <c r="B101" s="174">
        <f t="shared" si="22"/>
        <v>32</v>
      </c>
      <c r="C101" s="175" t="str">
        <f t="shared" si="23"/>
        <v/>
      </c>
      <c r="D101" s="176" t="str">
        <f t="shared" si="24"/>
        <v/>
      </c>
      <c r="E101" s="167"/>
      <c r="F101" s="177" t="str">
        <f t="shared" si="17"/>
        <v/>
      </c>
      <c r="G101" s="169" t="str">
        <f t="shared" si="18"/>
        <v/>
      </c>
      <c r="H101" s="177" t="str">
        <f t="shared" si="13"/>
        <v/>
      </c>
      <c r="I101" s="177" t="str">
        <f t="shared" si="14"/>
        <v/>
      </c>
      <c r="J101" s="178" t="str">
        <f t="shared" si="15"/>
        <v/>
      </c>
      <c r="K101" s="171" t="str">
        <f t="shared" si="16"/>
        <v/>
      </c>
      <c r="L101" s="179" t="e">
        <f t="shared" si="19"/>
        <v>#VALUE!</v>
      </c>
      <c r="M101" s="180"/>
      <c r="N101" s="216">
        <v>83</v>
      </c>
      <c r="O101" s="228">
        <f t="shared" si="20"/>
        <v>83</v>
      </c>
      <c r="R101" s="188"/>
      <c r="S101" s="191"/>
      <c r="T101" s="190"/>
    </row>
    <row r="102" spans="1:20" ht="13.75" thickBot="1" x14ac:dyDescent="0.85">
      <c r="A102" s="79">
        <f t="shared" si="21"/>
        <v>84</v>
      </c>
      <c r="B102" s="174">
        <f t="shared" si="22"/>
        <v>32</v>
      </c>
      <c r="C102" s="175" t="str">
        <f t="shared" si="23"/>
        <v/>
      </c>
      <c r="D102" s="176" t="str">
        <f t="shared" si="24"/>
        <v/>
      </c>
      <c r="E102" s="167"/>
      <c r="F102" s="177" t="str">
        <f t="shared" si="17"/>
        <v/>
      </c>
      <c r="G102" s="169" t="str">
        <f t="shared" si="18"/>
        <v/>
      </c>
      <c r="H102" s="177" t="str">
        <f t="shared" si="13"/>
        <v/>
      </c>
      <c r="I102" s="177" t="str">
        <f t="shared" si="14"/>
        <v/>
      </c>
      <c r="J102" s="178" t="str">
        <f t="shared" si="15"/>
        <v/>
      </c>
      <c r="K102" s="171" t="str">
        <f t="shared" si="16"/>
        <v/>
      </c>
      <c r="L102" s="179" t="e">
        <f t="shared" si="19"/>
        <v>#VALUE!</v>
      </c>
      <c r="M102" s="180"/>
      <c r="N102" s="216">
        <v>84</v>
      </c>
      <c r="O102" s="228">
        <f t="shared" si="20"/>
        <v>84</v>
      </c>
      <c r="R102" s="188"/>
      <c r="S102" s="191"/>
      <c r="T102" s="190"/>
    </row>
    <row r="103" spans="1:20" ht="13.75" thickBot="1" x14ac:dyDescent="0.85">
      <c r="A103" s="79">
        <f t="shared" si="21"/>
        <v>85</v>
      </c>
      <c r="B103" s="174">
        <f t="shared" si="22"/>
        <v>32</v>
      </c>
      <c r="C103" s="175" t="str">
        <f t="shared" si="23"/>
        <v/>
      </c>
      <c r="D103" s="176" t="str">
        <f t="shared" si="24"/>
        <v/>
      </c>
      <c r="E103" s="167"/>
      <c r="F103" s="177" t="str">
        <f t="shared" si="17"/>
        <v/>
      </c>
      <c r="G103" s="169" t="str">
        <f t="shared" si="18"/>
        <v/>
      </c>
      <c r="H103" s="177" t="str">
        <f t="shared" si="13"/>
        <v/>
      </c>
      <c r="I103" s="177" t="str">
        <f t="shared" si="14"/>
        <v/>
      </c>
      <c r="J103" s="178" t="str">
        <f t="shared" si="15"/>
        <v/>
      </c>
      <c r="K103" s="171" t="str">
        <f t="shared" si="16"/>
        <v/>
      </c>
      <c r="L103" s="179" t="e">
        <f t="shared" si="19"/>
        <v>#VALUE!</v>
      </c>
      <c r="M103" s="180"/>
      <c r="N103" s="216">
        <v>85</v>
      </c>
      <c r="O103" s="228">
        <f t="shared" si="20"/>
        <v>85</v>
      </c>
      <c r="R103" s="188"/>
      <c r="S103" s="191"/>
      <c r="T103" s="190"/>
    </row>
    <row r="104" spans="1:20" ht="13.75" thickBot="1" x14ac:dyDescent="0.85">
      <c r="A104" s="79">
        <f t="shared" si="21"/>
        <v>86</v>
      </c>
      <c r="B104" s="174">
        <f t="shared" si="22"/>
        <v>32</v>
      </c>
      <c r="C104" s="175" t="str">
        <f t="shared" si="23"/>
        <v/>
      </c>
      <c r="D104" s="176" t="str">
        <f t="shared" si="24"/>
        <v/>
      </c>
      <c r="E104" s="167"/>
      <c r="F104" s="177" t="str">
        <f t="shared" si="17"/>
        <v/>
      </c>
      <c r="G104" s="169" t="str">
        <f t="shared" si="18"/>
        <v/>
      </c>
      <c r="H104" s="177" t="str">
        <f t="shared" si="13"/>
        <v/>
      </c>
      <c r="I104" s="177" t="str">
        <f t="shared" si="14"/>
        <v/>
      </c>
      <c r="J104" s="178" t="str">
        <f t="shared" si="15"/>
        <v/>
      </c>
      <c r="K104" s="171" t="str">
        <f t="shared" si="16"/>
        <v/>
      </c>
      <c r="L104" s="179" t="e">
        <f t="shared" si="19"/>
        <v>#VALUE!</v>
      </c>
      <c r="M104" s="180"/>
      <c r="N104" s="216">
        <v>86</v>
      </c>
      <c r="O104" s="228">
        <f t="shared" si="20"/>
        <v>86</v>
      </c>
      <c r="R104" s="188"/>
      <c r="S104" s="191"/>
      <c r="T104" s="190"/>
    </row>
    <row r="105" spans="1:20" ht="13.75" thickBot="1" x14ac:dyDescent="0.85">
      <c r="A105" s="79">
        <f t="shared" si="21"/>
        <v>87</v>
      </c>
      <c r="B105" s="174">
        <f t="shared" si="22"/>
        <v>32</v>
      </c>
      <c r="C105" s="175" t="str">
        <f t="shared" si="23"/>
        <v/>
      </c>
      <c r="D105" s="176" t="str">
        <f t="shared" si="24"/>
        <v/>
      </c>
      <c r="E105" s="167"/>
      <c r="F105" s="177" t="str">
        <f t="shared" si="17"/>
        <v/>
      </c>
      <c r="G105" s="169" t="str">
        <f t="shared" si="18"/>
        <v/>
      </c>
      <c r="H105" s="177" t="str">
        <f t="shared" si="13"/>
        <v/>
      </c>
      <c r="I105" s="177" t="str">
        <f t="shared" si="14"/>
        <v/>
      </c>
      <c r="J105" s="178" t="str">
        <f t="shared" si="15"/>
        <v/>
      </c>
      <c r="K105" s="171" t="str">
        <f t="shared" si="16"/>
        <v/>
      </c>
      <c r="L105" s="179" t="e">
        <f t="shared" si="19"/>
        <v>#VALUE!</v>
      </c>
      <c r="M105" s="180"/>
      <c r="N105" s="216">
        <v>87</v>
      </c>
      <c r="O105" s="228">
        <f t="shared" si="20"/>
        <v>87</v>
      </c>
      <c r="R105" s="188"/>
      <c r="S105" s="191"/>
      <c r="T105" s="190"/>
    </row>
    <row r="106" spans="1:20" ht="13.75" thickBot="1" x14ac:dyDescent="0.85">
      <c r="A106" s="79">
        <f t="shared" si="21"/>
        <v>88</v>
      </c>
      <c r="B106" s="174">
        <f t="shared" si="22"/>
        <v>32</v>
      </c>
      <c r="C106" s="175" t="str">
        <f t="shared" si="23"/>
        <v/>
      </c>
      <c r="D106" s="176" t="str">
        <f t="shared" si="24"/>
        <v/>
      </c>
      <c r="E106" s="167"/>
      <c r="F106" s="177" t="str">
        <f t="shared" si="17"/>
        <v/>
      </c>
      <c r="G106" s="169" t="str">
        <f t="shared" si="18"/>
        <v/>
      </c>
      <c r="H106" s="177" t="str">
        <f t="shared" si="13"/>
        <v/>
      </c>
      <c r="I106" s="177" t="str">
        <f t="shared" si="14"/>
        <v/>
      </c>
      <c r="J106" s="178" t="str">
        <f t="shared" si="15"/>
        <v/>
      </c>
      <c r="K106" s="171" t="str">
        <f t="shared" si="16"/>
        <v/>
      </c>
      <c r="L106" s="179" t="e">
        <f t="shared" si="19"/>
        <v>#VALUE!</v>
      </c>
      <c r="M106" s="180"/>
      <c r="N106" s="216">
        <v>88</v>
      </c>
      <c r="O106" s="228">
        <f t="shared" si="20"/>
        <v>88</v>
      </c>
      <c r="R106" s="188"/>
      <c r="S106" s="191"/>
      <c r="T106" s="190"/>
    </row>
    <row r="107" spans="1:20" ht="13.75" thickBot="1" x14ac:dyDescent="0.85">
      <c r="A107" s="79">
        <f t="shared" si="21"/>
        <v>89</v>
      </c>
      <c r="B107" s="174">
        <f t="shared" si="22"/>
        <v>32</v>
      </c>
      <c r="C107" s="175" t="str">
        <f t="shared" si="23"/>
        <v/>
      </c>
      <c r="D107" s="176" t="str">
        <f t="shared" si="24"/>
        <v/>
      </c>
      <c r="E107" s="167"/>
      <c r="F107" s="177" t="str">
        <f t="shared" si="17"/>
        <v/>
      </c>
      <c r="G107" s="169" t="str">
        <f t="shared" si="18"/>
        <v/>
      </c>
      <c r="H107" s="177" t="str">
        <f t="shared" si="13"/>
        <v/>
      </c>
      <c r="I107" s="177" t="str">
        <f t="shared" si="14"/>
        <v/>
      </c>
      <c r="J107" s="178" t="str">
        <f t="shared" si="15"/>
        <v/>
      </c>
      <c r="K107" s="171" t="str">
        <f t="shared" si="16"/>
        <v/>
      </c>
      <c r="L107" s="179" t="e">
        <f t="shared" si="19"/>
        <v>#VALUE!</v>
      </c>
      <c r="M107" s="180"/>
      <c r="N107" s="216">
        <v>89</v>
      </c>
      <c r="O107" s="228">
        <f t="shared" si="20"/>
        <v>89</v>
      </c>
      <c r="R107" s="188"/>
      <c r="S107" s="191"/>
      <c r="T107" s="190"/>
    </row>
    <row r="108" spans="1:20" ht="13.75" thickBot="1" x14ac:dyDescent="0.85">
      <c r="A108" s="79">
        <f t="shared" si="21"/>
        <v>90</v>
      </c>
      <c r="B108" s="174">
        <f t="shared" si="22"/>
        <v>32</v>
      </c>
      <c r="C108" s="175" t="str">
        <f t="shared" si="23"/>
        <v/>
      </c>
      <c r="D108" s="176" t="str">
        <f t="shared" si="24"/>
        <v/>
      </c>
      <c r="E108" s="181">
        <f>SUM(D99:D108)</f>
        <v>0</v>
      </c>
      <c r="F108" s="177" t="str">
        <f t="shared" si="17"/>
        <v/>
      </c>
      <c r="G108" s="169" t="str">
        <f t="shared" si="18"/>
        <v/>
      </c>
      <c r="H108" s="177" t="str">
        <f t="shared" si="13"/>
        <v/>
      </c>
      <c r="I108" s="177" t="str">
        <f t="shared" si="14"/>
        <v/>
      </c>
      <c r="J108" s="178" t="str">
        <f t="shared" si="15"/>
        <v/>
      </c>
      <c r="K108" s="171" t="str">
        <f t="shared" si="16"/>
        <v/>
      </c>
      <c r="L108" s="179" t="e">
        <f t="shared" si="19"/>
        <v>#VALUE!</v>
      </c>
      <c r="M108" s="180"/>
      <c r="N108" s="216">
        <v>90</v>
      </c>
      <c r="O108" s="228">
        <f t="shared" si="20"/>
        <v>90</v>
      </c>
      <c r="R108" s="188"/>
      <c r="S108" s="191"/>
      <c r="T108" s="190"/>
    </row>
    <row r="109" spans="1:20" ht="13.75" thickBot="1" x14ac:dyDescent="0.85">
      <c r="A109" s="79">
        <f t="shared" si="21"/>
        <v>91</v>
      </c>
      <c r="B109" s="174">
        <f t="shared" si="22"/>
        <v>32</v>
      </c>
      <c r="C109" s="175" t="str">
        <f t="shared" si="23"/>
        <v/>
      </c>
      <c r="D109" s="176" t="str">
        <f t="shared" si="24"/>
        <v/>
      </c>
      <c r="E109" s="167"/>
      <c r="F109" s="177" t="str">
        <f t="shared" si="17"/>
        <v/>
      </c>
      <c r="G109" s="169" t="str">
        <f t="shared" si="18"/>
        <v/>
      </c>
      <c r="H109" s="177" t="str">
        <f t="shared" si="13"/>
        <v/>
      </c>
      <c r="I109" s="177" t="str">
        <f t="shared" si="14"/>
        <v/>
      </c>
      <c r="J109" s="178" t="str">
        <f t="shared" si="15"/>
        <v/>
      </c>
      <c r="K109" s="171" t="str">
        <f t="shared" si="16"/>
        <v/>
      </c>
      <c r="L109" s="179" t="e">
        <f t="shared" si="19"/>
        <v>#VALUE!</v>
      </c>
      <c r="M109" s="180"/>
      <c r="N109" s="216">
        <v>91</v>
      </c>
      <c r="O109" s="228">
        <f t="shared" si="20"/>
        <v>91</v>
      </c>
      <c r="R109" s="188"/>
      <c r="S109" s="191"/>
      <c r="T109" s="190"/>
    </row>
    <row r="110" spans="1:20" ht="13.75" thickBot="1" x14ac:dyDescent="0.85">
      <c r="A110" s="79">
        <f t="shared" si="21"/>
        <v>92</v>
      </c>
      <c r="B110" s="174">
        <f t="shared" si="22"/>
        <v>32</v>
      </c>
      <c r="C110" s="175" t="str">
        <f t="shared" si="23"/>
        <v/>
      </c>
      <c r="D110" s="176" t="str">
        <f t="shared" si="24"/>
        <v/>
      </c>
      <c r="E110" s="167"/>
      <c r="F110" s="177" t="str">
        <f t="shared" si="17"/>
        <v/>
      </c>
      <c r="G110" s="169" t="str">
        <f t="shared" si="18"/>
        <v/>
      </c>
      <c r="H110" s="177" t="str">
        <f t="shared" si="13"/>
        <v/>
      </c>
      <c r="I110" s="177" t="str">
        <f t="shared" si="14"/>
        <v/>
      </c>
      <c r="J110" s="178" t="str">
        <f t="shared" si="15"/>
        <v/>
      </c>
      <c r="K110" s="171" t="str">
        <f t="shared" si="16"/>
        <v/>
      </c>
      <c r="L110" s="179" t="e">
        <f t="shared" si="19"/>
        <v>#VALUE!</v>
      </c>
      <c r="M110" s="180"/>
      <c r="N110" s="216">
        <v>92</v>
      </c>
      <c r="O110" s="228">
        <f t="shared" si="20"/>
        <v>92</v>
      </c>
      <c r="R110" s="188"/>
      <c r="S110" s="191"/>
      <c r="T110" s="190"/>
    </row>
    <row r="111" spans="1:20" ht="13.75" thickBot="1" x14ac:dyDescent="0.85">
      <c r="A111" s="79">
        <f t="shared" si="21"/>
        <v>93</v>
      </c>
      <c r="B111" s="174">
        <f t="shared" si="22"/>
        <v>32</v>
      </c>
      <c r="C111" s="175" t="str">
        <f t="shared" si="23"/>
        <v/>
      </c>
      <c r="D111" s="176" t="str">
        <f t="shared" si="24"/>
        <v/>
      </c>
      <c r="E111" s="167"/>
      <c r="F111" s="177" t="str">
        <f t="shared" si="17"/>
        <v/>
      </c>
      <c r="G111" s="169" t="str">
        <f t="shared" si="18"/>
        <v/>
      </c>
      <c r="H111" s="177" t="str">
        <f t="shared" si="13"/>
        <v/>
      </c>
      <c r="I111" s="177" t="str">
        <f t="shared" si="14"/>
        <v/>
      </c>
      <c r="J111" s="178" t="str">
        <f t="shared" si="15"/>
        <v/>
      </c>
      <c r="K111" s="171" t="str">
        <f t="shared" si="16"/>
        <v/>
      </c>
      <c r="L111" s="179" t="e">
        <f t="shared" si="19"/>
        <v>#VALUE!</v>
      </c>
      <c r="M111" s="180"/>
      <c r="N111" s="216">
        <v>93</v>
      </c>
      <c r="O111" s="228">
        <f t="shared" si="20"/>
        <v>93</v>
      </c>
      <c r="R111" s="188"/>
      <c r="S111" s="191"/>
      <c r="T111" s="190"/>
    </row>
    <row r="112" spans="1:20" ht="13.75" thickBot="1" x14ac:dyDescent="0.85">
      <c r="A112" s="79">
        <f t="shared" si="21"/>
        <v>94</v>
      </c>
      <c r="B112" s="174">
        <f t="shared" si="22"/>
        <v>32</v>
      </c>
      <c r="C112" s="175" t="str">
        <f t="shared" si="23"/>
        <v/>
      </c>
      <c r="D112" s="176" t="str">
        <f t="shared" si="24"/>
        <v/>
      </c>
      <c r="E112" s="167"/>
      <c r="F112" s="177" t="str">
        <f t="shared" si="17"/>
        <v/>
      </c>
      <c r="G112" s="169" t="str">
        <f t="shared" si="18"/>
        <v/>
      </c>
      <c r="H112" s="177" t="str">
        <f t="shared" si="13"/>
        <v/>
      </c>
      <c r="I112" s="177" t="str">
        <f t="shared" si="14"/>
        <v/>
      </c>
      <c r="J112" s="178" t="str">
        <f t="shared" si="15"/>
        <v/>
      </c>
      <c r="K112" s="171" t="str">
        <f t="shared" si="16"/>
        <v/>
      </c>
      <c r="L112" s="179" t="e">
        <f t="shared" si="19"/>
        <v>#VALUE!</v>
      </c>
      <c r="M112" s="180"/>
      <c r="N112" s="216">
        <v>94</v>
      </c>
      <c r="O112" s="228">
        <f t="shared" si="20"/>
        <v>94</v>
      </c>
      <c r="R112" s="188"/>
      <c r="S112" s="191"/>
      <c r="T112" s="190"/>
    </row>
    <row r="113" spans="1:20" ht="13.75" thickBot="1" x14ac:dyDescent="0.85">
      <c r="A113" s="79">
        <f t="shared" si="21"/>
        <v>95</v>
      </c>
      <c r="B113" s="174">
        <f t="shared" si="22"/>
        <v>32</v>
      </c>
      <c r="C113" s="175" t="str">
        <f t="shared" si="23"/>
        <v/>
      </c>
      <c r="D113" s="176" t="str">
        <f t="shared" si="24"/>
        <v/>
      </c>
      <c r="E113" s="167"/>
      <c r="F113" s="177" t="str">
        <f t="shared" si="17"/>
        <v/>
      </c>
      <c r="G113" s="169" t="str">
        <f t="shared" si="18"/>
        <v/>
      </c>
      <c r="H113" s="177" t="str">
        <f t="shared" si="13"/>
        <v/>
      </c>
      <c r="I113" s="177" t="str">
        <f t="shared" si="14"/>
        <v/>
      </c>
      <c r="J113" s="178" t="str">
        <f t="shared" si="15"/>
        <v/>
      </c>
      <c r="K113" s="171" t="str">
        <f t="shared" si="16"/>
        <v/>
      </c>
      <c r="L113" s="179" t="e">
        <f t="shared" si="19"/>
        <v>#VALUE!</v>
      </c>
      <c r="M113" s="180"/>
      <c r="N113" s="216">
        <v>95</v>
      </c>
      <c r="O113" s="228">
        <f t="shared" si="20"/>
        <v>95</v>
      </c>
      <c r="R113" s="188"/>
      <c r="S113" s="191"/>
      <c r="T113" s="190"/>
    </row>
    <row r="114" spans="1:20" ht="13.75" thickBot="1" x14ac:dyDescent="0.85">
      <c r="A114" s="79">
        <f t="shared" si="21"/>
        <v>96</v>
      </c>
      <c r="B114" s="174">
        <f t="shared" si="22"/>
        <v>32</v>
      </c>
      <c r="C114" s="175" t="str">
        <f t="shared" si="23"/>
        <v/>
      </c>
      <c r="D114" s="176" t="str">
        <f t="shared" si="24"/>
        <v/>
      </c>
      <c r="E114" s="167"/>
      <c r="F114" s="177" t="str">
        <f t="shared" si="17"/>
        <v/>
      </c>
      <c r="G114" s="169" t="str">
        <f t="shared" si="18"/>
        <v/>
      </c>
      <c r="H114" s="177" t="str">
        <f t="shared" si="13"/>
        <v/>
      </c>
      <c r="I114" s="177" t="str">
        <f t="shared" si="14"/>
        <v/>
      </c>
      <c r="J114" s="178" t="str">
        <f t="shared" si="15"/>
        <v/>
      </c>
      <c r="K114" s="171" t="str">
        <f t="shared" si="16"/>
        <v/>
      </c>
      <c r="L114" s="179" t="e">
        <f t="shared" si="19"/>
        <v>#VALUE!</v>
      </c>
      <c r="M114" s="180"/>
      <c r="N114" s="216">
        <v>96</v>
      </c>
      <c r="O114" s="228">
        <f t="shared" si="20"/>
        <v>96</v>
      </c>
      <c r="R114" s="188"/>
      <c r="S114" s="191"/>
      <c r="T114" s="190"/>
    </row>
    <row r="115" spans="1:20" ht="13.75" thickBot="1" x14ac:dyDescent="0.85">
      <c r="A115" s="79">
        <f t="shared" si="21"/>
        <v>97</v>
      </c>
      <c r="B115" s="174">
        <f t="shared" si="22"/>
        <v>32</v>
      </c>
      <c r="C115" s="175" t="str">
        <f t="shared" si="23"/>
        <v/>
      </c>
      <c r="D115" s="176" t="str">
        <f t="shared" si="24"/>
        <v/>
      </c>
      <c r="E115" s="167"/>
      <c r="F115" s="177" t="str">
        <f t="shared" si="17"/>
        <v/>
      </c>
      <c r="G115" s="169" t="str">
        <f t="shared" si="18"/>
        <v/>
      </c>
      <c r="H115" s="177" t="str">
        <f t="shared" si="13"/>
        <v/>
      </c>
      <c r="I115" s="177" t="str">
        <f t="shared" si="14"/>
        <v/>
      </c>
      <c r="J115" s="178" t="str">
        <f t="shared" si="15"/>
        <v/>
      </c>
      <c r="K115" s="171" t="str">
        <f t="shared" si="16"/>
        <v/>
      </c>
      <c r="L115" s="179" t="e">
        <f t="shared" si="19"/>
        <v>#VALUE!</v>
      </c>
      <c r="M115" s="180"/>
      <c r="N115" s="216">
        <v>97</v>
      </c>
      <c r="O115" s="228">
        <f t="shared" si="20"/>
        <v>97</v>
      </c>
      <c r="R115" s="188"/>
      <c r="S115" s="191"/>
      <c r="T115" s="190"/>
    </row>
    <row r="116" spans="1:20" ht="13.75" thickBot="1" x14ac:dyDescent="0.85">
      <c r="A116" s="79">
        <f t="shared" si="21"/>
        <v>98</v>
      </c>
      <c r="B116" s="174">
        <f t="shared" si="22"/>
        <v>32</v>
      </c>
      <c r="C116" s="175" t="str">
        <f t="shared" si="23"/>
        <v/>
      </c>
      <c r="D116" s="176" t="str">
        <f t="shared" si="24"/>
        <v/>
      </c>
      <c r="E116" s="167"/>
      <c r="F116" s="177" t="str">
        <f t="shared" si="17"/>
        <v/>
      </c>
      <c r="G116" s="169" t="str">
        <f t="shared" si="18"/>
        <v/>
      </c>
      <c r="H116" s="177" t="str">
        <f t="shared" si="13"/>
        <v/>
      </c>
      <c r="I116" s="177" t="str">
        <f t="shared" si="14"/>
        <v/>
      </c>
      <c r="J116" s="178" t="str">
        <f t="shared" si="15"/>
        <v/>
      </c>
      <c r="K116" s="171" t="str">
        <f t="shared" si="16"/>
        <v/>
      </c>
      <c r="L116" s="179" t="e">
        <f t="shared" si="19"/>
        <v>#VALUE!</v>
      </c>
      <c r="M116" s="180"/>
      <c r="N116" s="216">
        <v>98</v>
      </c>
      <c r="O116" s="228">
        <f t="shared" si="20"/>
        <v>98</v>
      </c>
      <c r="R116" s="188"/>
      <c r="S116" s="191"/>
      <c r="T116" s="190"/>
    </row>
    <row r="117" spans="1:20" ht="13.75" thickBot="1" x14ac:dyDescent="0.85">
      <c r="A117" s="79">
        <f t="shared" si="21"/>
        <v>99</v>
      </c>
      <c r="B117" s="174">
        <f t="shared" si="22"/>
        <v>32</v>
      </c>
      <c r="C117" s="175" t="str">
        <f t="shared" si="23"/>
        <v/>
      </c>
      <c r="D117" s="176" t="str">
        <f t="shared" si="24"/>
        <v/>
      </c>
      <c r="E117" s="167"/>
      <c r="F117" s="177" t="str">
        <f t="shared" si="17"/>
        <v/>
      </c>
      <c r="G117" s="169" t="str">
        <f t="shared" si="18"/>
        <v/>
      </c>
      <c r="H117" s="177" t="str">
        <f t="shared" si="13"/>
        <v/>
      </c>
      <c r="I117" s="177" t="str">
        <f t="shared" si="14"/>
        <v/>
      </c>
      <c r="J117" s="178" t="str">
        <f t="shared" si="15"/>
        <v/>
      </c>
      <c r="K117" s="171" t="str">
        <f t="shared" si="16"/>
        <v/>
      </c>
      <c r="L117" s="179" t="e">
        <f t="shared" si="19"/>
        <v>#VALUE!</v>
      </c>
      <c r="M117" s="180"/>
      <c r="N117" s="216">
        <v>99</v>
      </c>
      <c r="O117" s="228">
        <f t="shared" si="20"/>
        <v>99</v>
      </c>
      <c r="R117" s="188"/>
      <c r="S117" s="191"/>
      <c r="T117" s="190"/>
    </row>
    <row r="118" spans="1:20" ht="13.75" thickBot="1" x14ac:dyDescent="0.85">
      <c r="A118" s="79">
        <f t="shared" si="21"/>
        <v>100</v>
      </c>
      <c r="B118" s="174">
        <f t="shared" si="22"/>
        <v>32</v>
      </c>
      <c r="C118" s="175" t="str">
        <f t="shared" si="23"/>
        <v/>
      </c>
      <c r="D118" s="176" t="str">
        <f t="shared" si="24"/>
        <v/>
      </c>
      <c r="E118" s="181">
        <f>SUM(D109:D118)</f>
        <v>0</v>
      </c>
      <c r="F118" s="177" t="str">
        <f t="shared" si="17"/>
        <v/>
      </c>
      <c r="G118" s="169" t="str">
        <f t="shared" si="18"/>
        <v/>
      </c>
      <c r="H118" s="177" t="str">
        <f t="shared" si="13"/>
        <v/>
      </c>
      <c r="I118" s="177" t="str">
        <f t="shared" si="14"/>
        <v/>
      </c>
      <c r="J118" s="178" t="str">
        <f t="shared" si="15"/>
        <v/>
      </c>
      <c r="K118" s="171" t="str">
        <f t="shared" si="16"/>
        <v/>
      </c>
      <c r="L118" s="179" t="e">
        <f t="shared" si="19"/>
        <v>#VALUE!</v>
      </c>
      <c r="M118" s="180"/>
      <c r="N118" s="216">
        <v>100</v>
      </c>
      <c r="O118" s="228">
        <f t="shared" si="20"/>
        <v>100</v>
      </c>
      <c r="R118" s="188"/>
      <c r="S118" s="191"/>
      <c r="T118" s="190"/>
    </row>
    <row r="119" spans="1:20" ht="13.75" thickBot="1" x14ac:dyDescent="0.85">
      <c r="A119" s="79">
        <f t="shared" si="21"/>
        <v>101</v>
      </c>
      <c r="B119" s="174">
        <f t="shared" si="22"/>
        <v>32</v>
      </c>
      <c r="C119" s="175" t="str">
        <f t="shared" si="23"/>
        <v/>
      </c>
      <c r="D119" s="176" t="str">
        <f t="shared" si="24"/>
        <v/>
      </c>
      <c r="E119" s="167"/>
      <c r="F119" s="177" t="str">
        <f t="shared" si="17"/>
        <v/>
      </c>
      <c r="G119" s="169" t="str">
        <f t="shared" si="18"/>
        <v/>
      </c>
      <c r="H119" s="177" t="str">
        <f t="shared" si="13"/>
        <v/>
      </c>
      <c r="I119" s="177" t="str">
        <f t="shared" si="14"/>
        <v/>
      </c>
      <c r="J119" s="178" t="str">
        <f t="shared" si="15"/>
        <v/>
      </c>
      <c r="K119" s="171" t="str">
        <f t="shared" si="16"/>
        <v/>
      </c>
      <c r="L119" s="179" t="e">
        <f t="shared" si="19"/>
        <v>#VALUE!</v>
      </c>
      <c r="M119" s="180"/>
      <c r="N119" s="216">
        <v>101</v>
      </c>
      <c r="O119" s="228">
        <f t="shared" si="20"/>
        <v>101</v>
      </c>
      <c r="R119" s="188"/>
      <c r="S119" s="191"/>
      <c r="T119" s="190"/>
    </row>
    <row r="120" spans="1:20" ht="13.75" thickBot="1" x14ac:dyDescent="0.85">
      <c r="A120" s="79">
        <f t="shared" si="21"/>
        <v>102</v>
      </c>
      <c r="B120" s="174">
        <f t="shared" si="22"/>
        <v>32</v>
      </c>
      <c r="C120" s="175" t="str">
        <f t="shared" si="23"/>
        <v/>
      </c>
      <c r="D120" s="176" t="str">
        <f t="shared" si="24"/>
        <v/>
      </c>
      <c r="E120" s="167"/>
      <c r="F120" s="177" t="str">
        <f t="shared" si="17"/>
        <v/>
      </c>
      <c r="G120" s="169" t="str">
        <f t="shared" si="18"/>
        <v/>
      </c>
      <c r="H120" s="177" t="str">
        <f t="shared" si="13"/>
        <v/>
      </c>
      <c r="I120" s="177" t="str">
        <f t="shared" si="14"/>
        <v/>
      </c>
      <c r="J120" s="178" t="str">
        <f t="shared" si="15"/>
        <v/>
      </c>
      <c r="K120" s="171" t="str">
        <f t="shared" si="16"/>
        <v/>
      </c>
      <c r="L120" s="179" t="e">
        <f t="shared" si="19"/>
        <v>#VALUE!</v>
      </c>
      <c r="M120" s="180"/>
      <c r="N120" s="216">
        <v>102</v>
      </c>
      <c r="O120" s="228">
        <f t="shared" si="20"/>
        <v>102</v>
      </c>
      <c r="R120" s="188"/>
      <c r="S120" s="191"/>
      <c r="T120" s="190"/>
    </row>
    <row r="121" spans="1:20" ht="13.75" thickBot="1" x14ac:dyDescent="0.85">
      <c r="A121" s="79">
        <f t="shared" si="21"/>
        <v>103</v>
      </c>
      <c r="B121" s="174">
        <f t="shared" si="22"/>
        <v>32</v>
      </c>
      <c r="C121" s="175" t="str">
        <f t="shared" si="23"/>
        <v/>
      </c>
      <c r="D121" s="176" t="str">
        <f t="shared" si="24"/>
        <v/>
      </c>
      <c r="E121" s="167"/>
      <c r="F121" s="177" t="str">
        <f t="shared" si="17"/>
        <v/>
      </c>
      <c r="G121" s="169" t="str">
        <f t="shared" si="18"/>
        <v/>
      </c>
      <c r="H121" s="177" t="str">
        <f t="shared" si="13"/>
        <v/>
      </c>
      <c r="I121" s="177" t="str">
        <f t="shared" si="14"/>
        <v/>
      </c>
      <c r="J121" s="178" t="str">
        <f t="shared" si="15"/>
        <v/>
      </c>
      <c r="K121" s="171" t="str">
        <f t="shared" si="16"/>
        <v/>
      </c>
      <c r="L121" s="179" t="e">
        <f t="shared" si="19"/>
        <v>#VALUE!</v>
      </c>
      <c r="M121" s="180"/>
      <c r="N121" s="216">
        <v>103</v>
      </c>
      <c r="O121" s="228">
        <f t="shared" si="20"/>
        <v>103</v>
      </c>
      <c r="R121" s="188"/>
      <c r="S121" s="191"/>
      <c r="T121" s="190"/>
    </row>
    <row r="122" spans="1:20" ht="13.75" thickBot="1" x14ac:dyDescent="0.85">
      <c r="A122" s="79">
        <f t="shared" si="21"/>
        <v>104</v>
      </c>
      <c r="B122" s="174">
        <f t="shared" si="22"/>
        <v>32</v>
      </c>
      <c r="C122" s="175" t="str">
        <f t="shared" si="23"/>
        <v/>
      </c>
      <c r="D122" s="176" t="str">
        <f t="shared" si="24"/>
        <v/>
      </c>
      <c r="E122" s="167"/>
      <c r="F122" s="177" t="str">
        <f t="shared" si="17"/>
        <v/>
      </c>
      <c r="G122" s="169" t="str">
        <f t="shared" si="18"/>
        <v/>
      </c>
      <c r="H122" s="177" t="str">
        <f t="shared" si="13"/>
        <v/>
      </c>
      <c r="I122" s="177" t="str">
        <f t="shared" si="14"/>
        <v/>
      </c>
      <c r="J122" s="178" t="str">
        <f t="shared" si="15"/>
        <v/>
      </c>
      <c r="K122" s="171" t="str">
        <f t="shared" si="16"/>
        <v/>
      </c>
      <c r="L122" s="179" t="e">
        <f t="shared" si="19"/>
        <v>#VALUE!</v>
      </c>
      <c r="M122" s="180"/>
      <c r="N122" s="216">
        <v>104</v>
      </c>
      <c r="O122" s="228">
        <f t="shared" si="20"/>
        <v>104</v>
      </c>
      <c r="R122" s="188"/>
      <c r="S122" s="191"/>
      <c r="T122" s="190"/>
    </row>
    <row r="123" spans="1:20" ht="13.75" thickBot="1" x14ac:dyDescent="0.85">
      <c r="A123" s="79">
        <f t="shared" si="21"/>
        <v>105</v>
      </c>
      <c r="B123" s="174">
        <f t="shared" si="22"/>
        <v>32</v>
      </c>
      <c r="C123" s="175" t="str">
        <f t="shared" si="23"/>
        <v/>
      </c>
      <c r="D123" s="176" t="str">
        <f t="shared" si="24"/>
        <v/>
      </c>
      <c r="E123" s="167"/>
      <c r="F123" s="177" t="str">
        <f t="shared" si="17"/>
        <v/>
      </c>
      <c r="G123" s="169" t="str">
        <f t="shared" si="18"/>
        <v/>
      </c>
      <c r="H123" s="177" t="str">
        <f t="shared" si="13"/>
        <v/>
      </c>
      <c r="I123" s="177" t="str">
        <f t="shared" si="14"/>
        <v/>
      </c>
      <c r="J123" s="178" t="str">
        <f t="shared" si="15"/>
        <v/>
      </c>
      <c r="K123" s="171" t="str">
        <f t="shared" si="16"/>
        <v/>
      </c>
      <c r="L123" s="179" t="e">
        <f t="shared" si="19"/>
        <v>#VALUE!</v>
      </c>
      <c r="M123" s="180"/>
      <c r="N123" s="216">
        <v>105</v>
      </c>
      <c r="O123" s="228">
        <f t="shared" si="20"/>
        <v>105</v>
      </c>
      <c r="R123" s="188"/>
      <c r="S123" s="191"/>
      <c r="T123" s="190"/>
    </row>
    <row r="124" spans="1:20" ht="13.75" thickBot="1" x14ac:dyDescent="0.85">
      <c r="A124" s="79">
        <f t="shared" si="21"/>
        <v>106</v>
      </c>
      <c r="B124" s="174">
        <f t="shared" si="22"/>
        <v>32</v>
      </c>
      <c r="C124" s="175" t="str">
        <f t="shared" si="23"/>
        <v/>
      </c>
      <c r="D124" s="176" t="str">
        <f t="shared" si="24"/>
        <v/>
      </c>
      <c r="E124" s="167"/>
      <c r="F124" s="177" t="str">
        <f t="shared" si="17"/>
        <v/>
      </c>
      <c r="G124" s="169" t="str">
        <f t="shared" si="18"/>
        <v/>
      </c>
      <c r="H124" s="177" t="str">
        <f t="shared" si="13"/>
        <v/>
      </c>
      <c r="I124" s="177" t="str">
        <f t="shared" si="14"/>
        <v/>
      </c>
      <c r="J124" s="178" t="str">
        <f t="shared" si="15"/>
        <v/>
      </c>
      <c r="K124" s="171" t="str">
        <f t="shared" si="16"/>
        <v/>
      </c>
      <c r="L124" s="179" t="e">
        <f t="shared" si="19"/>
        <v>#VALUE!</v>
      </c>
      <c r="M124" s="180"/>
      <c r="N124" s="216">
        <v>106</v>
      </c>
      <c r="O124" s="228">
        <f t="shared" si="20"/>
        <v>106</v>
      </c>
      <c r="R124" s="188"/>
      <c r="S124" s="191"/>
      <c r="T124" s="190"/>
    </row>
    <row r="125" spans="1:20" ht="13.75" thickBot="1" x14ac:dyDescent="0.85">
      <c r="A125" s="79">
        <f t="shared" si="21"/>
        <v>107</v>
      </c>
      <c r="B125" s="174">
        <f t="shared" si="22"/>
        <v>32</v>
      </c>
      <c r="C125" s="175" t="str">
        <f t="shared" si="23"/>
        <v/>
      </c>
      <c r="D125" s="176" t="str">
        <f t="shared" si="24"/>
        <v/>
      </c>
      <c r="E125" s="167"/>
      <c r="F125" s="177" t="str">
        <f t="shared" si="17"/>
        <v/>
      </c>
      <c r="G125" s="169" t="str">
        <f t="shared" si="18"/>
        <v/>
      </c>
      <c r="H125" s="177" t="str">
        <f t="shared" si="13"/>
        <v/>
      </c>
      <c r="I125" s="177" t="str">
        <f t="shared" si="14"/>
        <v/>
      </c>
      <c r="J125" s="178" t="str">
        <f t="shared" si="15"/>
        <v/>
      </c>
      <c r="K125" s="171" t="str">
        <f t="shared" si="16"/>
        <v/>
      </c>
      <c r="L125" s="179" t="e">
        <f t="shared" si="19"/>
        <v>#VALUE!</v>
      </c>
      <c r="M125" s="180"/>
      <c r="N125" s="216">
        <v>107</v>
      </c>
      <c r="O125" s="228">
        <f t="shared" si="20"/>
        <v>107</v>
      </c>
      <c r="R125" s="188"/>
      <c r="S125" s="191"/>
      <c r="T125" s="190"/>
    </row>
    <row r="126" spans="1:20" ht="13.75" thickBot="1" x14ac:dyDescent="0.85">
      <c r="A126" s="79">
        <f t="shared" si="21"/>
        <v>108</v>
      </c>
      <c r="B126" s="174">
        <f t="shared" si="22"/>
        <v>32</v>
      </c>
      <c r="C126" s="175" t="str">
        <f t="shared" si="23"/>
        <v/>
      </c>
      <c r="D126" s="176" t="str">
        <f t="shared" si="24"/>
        <v/>
      </c>
      <c r="E126" s="167"/>
      <c r="F126" s="177" t="str">
        <f t="shared" si="17"/>
        <v/>
      </c>
      <c r="G126" s="169" t="str">
        <f t="shared" si="18"/>
        <v/>
      </c>
      <c r="H126" s="177" t="str">
        <f t="shared" si="13"/>
        <v/>
      </c>
      <c r="I126" s="177" t="str">
        <f t="shared" si="14"/>
        <v/>
      </c>
      <c r="J126" s="178" t="str">
        <f t="shared" si="15"/>
        <v/>
      </c>
      <c r="K126" s="171" t="str">
        <f t="shared" si="16"/>
        <v/>
      </c>
      <c r="L126" s="179" t="e">
        <f t="shared" si="19"/>
        <v>#VALUE!</v>
      </c>
      <c r="M126" s="180"/>
      <c r="N126" s="216">
        <v>108</v>
      </c>
      <c r="O126" s="228">
        <f t="shared" si="20"/>
        <v>108</v>
      </c>
      <c r="R126" s="188"/>
      <c r="S126" s="191"/>
      <c r="T126" s="190"/>
    </row>
    <row r="127" spans="1:20" ht="13.75" thickBot="1" x14ac:dyDescent="0.85">
      <c r="A127" s="79">
        <f t="shared" si="21"/>
        <v>109</v>
      </c>
      <c r="B127" s="174">
        <f t="shared" si="22"/>
        <v>32</v>
      </c>
      <c r="C127" s="175" t="str">
        <f t="shared" si="23"/>
        <v/>
      </c>
      <c r="D127" s="176" t="str">
        <f t="shared" si="24"/>
        <v/>
      </c>
      <c r="E127" s="167"/>
      <c r="F127" s="177" t="str">
        <f t="shared" si="17"/>
        <v/>
      </c>
      <c r="G127" s="169" t="str">
        <f t="shared" si="18"/>
        <v/>
      </c>
      <c r="H127" s="177" t="str">
        <f t="shared" si="13"/>
        <v/>
      </c>
      <c r="I127" s="177" t="str">
        <f t="shared" si="14"/>
        <v/>
      </c>
      <c r="J127" s="178" t="str">
        <f t="shared" si="15"/>
        <v/>
      </c>
      <c r="K127" s="171" t="str">
        <f t="shared" si="16"/>
        <v/>
      </c>
      <c r="L127" s="179" t="e">
        <f t="shared" si="19"/>
        <v>#VALUE!</v>
      </c>
      <c r="M127" s="180"/>
      <c r="N127" s="216">
        <v>109</v>
      </c>
      <c r="O127" s="228">
        <f t="shared" si="20"/>
        <v>109</v>
      </c>
      <c r="R127" s="188"/>
      <c r="S127" s="191"/>
      <c r="T127" s="190"/>
    </row>
    <row r="128" spans="1:20" ht="13.75" thickBot="1" x14ac:dyDescent="0.85">
      <c r="A128" s="79">
        <f t="shared" si="21"/>
        <v>110</v>
      </c>
      <c r="B128" s="174">
        <f t="shared" si="22"/>
        <v>32</v>
      </c>
      <c r="C128" s="175" t="str">
        <f t="shared" si="23"/>
        <v/>
      </c>
      <c r="D128" s="176" t="str">
        <f t="shared" si="24"/>
        <v/>
      </c>
      <c r="E128" s="181">
        <f>SUM(D119:D128)</f>
        <v>0</v>
      </c>
      <c r="F128" s="177" t="str">
        <f t="shared" si="17"/>
        <v/>
      </c>
      <c r="G128" s="169" t="str">
        <f t="shared" si="18"/>
        <v/>
      </c>
      <c r="H128" s="177" t="str">
        <f t="shared" si="13"/>
        <v/>
      </c>
      <c r="I128" s="177" t="str">
        <f t="shared" si="14"/>
        <v/>
      </c>
      <c r="J128" s="178" t="str">
        <f t="shared" si="15"/>
        <v/>
      </c>
      <c r="K128" s="171" t="str">
        <f t="shared" si="16"/>
        <v/>
      </c>
      <c r="L128" s="179" t="e">
        <f t="shared" si="19"/>
        <v>#VALUE!</v>
      </c>
      <c r="M128" s="180"/>
      <c r="N128" s="216">
        <v>110</v>
      </c>
      <c r="O128" s="228">
        <f t="shared" si="20"/>
        <v>110</v>
      </c>
      <c r="R128" s="188"/>
      <c r="S128" s="191"/>
      <c r="T128" s="190"/>
    </row>
    <row r="129" spans="1:20" ht="13.75" thickBot="1" x14ac:dyDescent="0.85">
      <c r="A129" s="79">
        <f t="shared" si="21"/>
        <v>111</v>
      </c>
      <c r="B129" s="174">
        <f t="shared" si="22"/>
        <v>32</v>
      </c>
      <c r="C129" s="175" t="str">
        <f t="shared" si="23"/>
        <v/>
      </c>
      <c r="D129" s="176" t="str">
        <f t="shared" si="24"/>
        <v/>
      </c>
      <c r="E129" s="167"/>
      <c r="F129" s="177" t="str">
        <f t="shared" si="17"/>
        <v/>
      </c>
      <c r="G129" s="169" t="str">
        <f t="shared" si="18"/>
        <v/>
      </c>
      <c r="H129" s="177" t="str">
        <f t="shared" si="13"/>
        <v/>
      </c>
      <c r="I129" s="177" t="str">
        <f t="shared" si="14"/>
        <v/>
      </c>
      <c r="J129" s="178" t="str">
        <f t="shared" si="15"/>
        <v/>
      </c>
      <c r="K129" s="171" t="str">
        <f t="shared" si="16"/>
        <v/>
      </c>
      <c r="L129" s="179" t="e">
        <f t="shared" si="19"/>
        <v>#VALUE!</v>
      </c>
      <c r="M129" s="180"/>
      <c r="N129" s="216">
        <v>111</v>
      </c>
      <c r="O129" s="228">
        <f t="shared" si="20"/>
        <v>111</v>
      </c>
      <c r="R129" s="188"/>
      <c r="S129" s="191"/>
      <c r="T129" s="190"/>
    </row>
    <row r="130" spans="1:20" ht="13.75" thickBot="1" x14ac:dyDescent="0.85">
      <c r="A130" s="79">
        <f t="shared" si="21"/>
        <v>112</v>
      </c>
      <c r="B130" s="174">
        <f t="shared" si="22"/>
        <v>32</v>
      </c>
      <c r="C130" s="175" t="str">
        <f t="shared" si="23"/>
        <v/>
      </c>
      <c r="D130" s="176" t="str">
        <f t="shared" si="24"/>
        <v/>
      </c>
      <c r="E130" s="167"/>
      <c r="F130" s="177" t="str">
        <f t="shared" si="17"/>
        <v/>
      </c>
      <c r="G130" s="169" t="str">
        <f t="shared" si="18"/>
        <v/>
      </c>
      <c r="H130" s="177" t="str">
        <f t="shared" si="13"/>
        <v/>
      </c>
      <c r="I130" s="177" t="str">
        <f t="shared" si="14"/>
        <v/>
      </c>
      <c r="J130" s="178" t="str">
        <f t="shared" si="15"/>
        <v/>
      </c>
      <c r="K130" s="171" t="str">
        <f t="shared" si="16"/>
        <v/>
      </c>
      <c r="L130" s="179" t="e">
        <f t="shared" si="19"/>
        <v>#VALUE!</v>
      </c>
      <c r="M130" s="180"/>
      <c r="N130" s="216">
        <v>112</v>
      </c>
      <c r="O130" s="228">
        <f t="shared" si="20"/>
        <v>112</v>
      </c>
      <c r="R130" s="188"/>
      <c r="S130" s="191"/>
      <c r="T130" s="190"/>
    </row>
    <row r="131" spans="1:20" ht="13.75" thickBot="1" x14ac:dyDescent="0.85">
      <c r="A131" s="79">
        <f t="shared" si="21"/>
        <v>113</v>
      </c>
      <c r="B131" s="174">
        <f t="shared" si="22"/>
        <v>32</v>
      </c>
      <c r="C131" s="175" t="str">
        <f t="shared" si="23"/>
        <v/>
      </c>
      <c r="D131" s="176" t="str">
        <f t="shared" si="24"/>
        <v/>
      </c>
      <c r="E131" s="167"/>
      <c r="F131" s="177" t="str">
        <f t="shared" si="17"/>
        <v/>
      </c>
      <c r="G131" s="169" t="str">
        <f t="shared" si="18"/>
        <v/>
      </c>
      <c r="H131" s="177" t="str">
        <f t="shared" si="13"/>
        <v/>
      </c>
      <c r="I131" s="177" t="str">
        <f t="shared" si="14"/>
        <v/>
      </c>
      <c r="J131" s="178" t="str">
        <f t="shared" si="15"/>
        <v/>
      </c>
      <c r="K131" s="171" t="str">
        <f t="shared" si="16"/>
        <v/>
      </c>
      <c r="L131" s="179" t="e">
        <f t="shared" si="19"/>
        <v>#VALUE!</v>
      </c>
      <c r="M131" s="180"/>
      <c r="N131" s="216">
        <v>113</v>
      </c>
      <c r="O131" s="228">
        <f t="shared" si="20"/>
        <v>113</v>
      </c>
      <c r="R131" s="188"/>
      <c r="S131" s="191"/>
      <c r="T131" s="190"/>
    </row>
    <row r="132" spans="1:20" ht="13.75" thickBot="1" x14ac:dyDescent="0.85">
      <c r="A132" s="79">
        <f t="shared" si="21"/>
        <v>114</v>
      </c>
      <c r="B132" s="174">
        <f t="shared" si="22"/>
        <v>32</v>
      </c>
      <c r="C132" s="175" t="str">
        <f t="shared" si="23"/>
        <v/>
      </c>
      <c r="D132" s="176" t="str">
        <f t="shared" si="24"/>
        <v/>
      </c>
      <c r="E132" s="167"/>
      <c r="F132" s="177" t="str">
        <f t="shared" si="17"/>
        <v/>
      </c>
      <c r="G132" s="169" t="str">
        <f t="shared" si="18"/>
        <v/>
      </c>
      <c r="H132" s="177" t="str">
        <f t="shared" si="13"/>
        <v/>
      </c>
      <c r="I132" s="177" t="str">
        <f t="shared" si="14"/>
        <v/>
      </c>
      <c r="J132" s="178" t="str">
        <f t="shared" si="15"/>
        <v/>
      </c>
      <c r="K132" s="171" t="str">
        <f t="shared" si="16"/>
        <v/>
      </c>
      <c r="L132" s="179" t="e">
        <f t="shared" si="19"/>
        <v>#VALUE!</v>
      </c>
      <c r="M132" s="180"/>
      <c r="N132" s="216">
        <v>114</v>
      </c>
      <c r="O132" s="228">
        <f t="shared" si="20"/>
        <v>114</v>
      </c>
      <c r="R132" s="188"/>
      <c r="S132" s="191"/>
      <c r="T132" s="190"/>
    </row>
    <row r="133" spans="1:20" ht="13.75" thickBot="1" x14ac:dyDescent="0.85">
      <c r="A133" s="79">
        <f t="shared" si="21"/>
        <v>115</v>
      </c>
      <c r="B133" s="174">
        <f t="shared" si="22"/>
        <v>32</v>
      </c>
      <c r="C133" s="175" t="str">
        <f t="shared" si="23"/>
        <v/>
      </c>
      <c r="D133" s="176" t="str">
        <f t="shared" si="24"/>
        <v/>
      </c>
      <c r="E133" s="167"/>
      <c r="F133" s="177" t="str">
        <f t="shared" si="17"/>
        <v/>
      </c>
      <c r="G133" s="169" t="str">
        <f t="shared" si="18"/>
        <v/>
      </c>
      <c r="H133" s="177" t="str">
        <f t="shared" si="13"/>
        <v/>
      </c>
      <c r="I133" s="177" t="str">
        <f t="shared" si="14"/>
        <v/>
      </c>
      <c r="J133" s="178" t="str">
        <f t="shared" si="15"/>
        <v/>
      </c>
      <c r="K133" s="171" t="str">
        <f t="shared" si="16"/>
        <v/>
      </c>
      <c r="L133" s="179" t="e">
        <f t="shared" si="19"/>
        <v>#VALUE!</v>
      </c>
      <c r="M133" s="180"/>
      <c r="N133" s="216">
        <v>115</v>
      </c>
      <c r="O133" s="228">
        <f t="shared" si="20"/>
        <v>115</v>
      </c>
      <c r="R133" s="188"/>
      <c r="S133" s="191"/>
      <c r="T133" s="190"/>
    </row>
    <row r="134" spans="1:20" ht="13.75" thickBot="1" x14ac:dyDescent="0.85">
      <c r="A134" s="79">
        <f t="shared" si="21"/>
        <v>116</v>
      </c>
      <c r="B134" s="174">
        <f t="shared" si="22"/>
        <v>32</v>
      </c>
      <c r="C134" s="175" t="str">
        <f t="shared" si="23"/>
        <v/>
      </c>
      <c r="D134" s="176" t="str">
        <f t="shared" si="24"/>
        <v/>
      </c>
      <c r="E134" s="167"/>
      <c r="F134" s="177" t="str">
        <f t="shared" si="17"/>
        <v/>
      </c>
      <c r="G134" s="169" t="str">
        <f t="shared" si="18"/>
        <v/>
      </c>
      <c r="H134" s="177" t="str">
        <f t="shared" si="13"/>
        <v/>
      </c>
      <c r="I134" s="177" t="str">
        <f t="shared" si="14"/>
        <v/>
      </c>
      <c r="J134" s="178" t="str">
        <f t="shared" si="15"/>
        <v/>
      </c>
      <c r="K134" s="171" t="str">
        <f t="shared" si="16"/>
        <v/>
      </c>
      <c r="L134" s="179" t="e">
        <f t="shared" si="19"/>
        <v>#VALUE!</v>
      </c>
      <c r="M134" s="180"/>
      <c r="N134" s="216">
        <v>116</v>
      </c>
      <c r="O134" s="228">
        <f t="shared" si="20"/>
        <v>116</v>
      </c>
      <c r="R134" s="188"/>
      <c r="S134" s="191"/>
      <c r="T134" s="190"/>
    </row>
    <row r="135" spans="1:20" ht="13.75" thickBot="1" x14ac:dyDescent="0.85">
      <c r="A135" s="79">
        <f t="shared" si="21"/>
        <v>117</v>
      </c>
      <c r="B135" s="174">
        <f t="shared" si="22"/>
        <v>32</v>
      </c>
      <c r="C135" s="175" t="str">
        <f t="shared" si="23"/>
        <v/>
      </c>
      <c r="D135" s="176" t="str">
        <f t="shared" si="24"/>
        <v/>
      </c>
      <c r="E135" s="167"/>
      <c r="F135" s="177" t="str">
        <f t="shared" si="17"/>
        <v/>
      </c>
      <c r="G135" s="169" t="str">
        <f t="shared" si="18"/>
        <v/>
      </c>
      <c r="H135" s="177" t="str">
        <f t="shared" si="13"/>
        <v/>
      </c>
      <c r="I135" s="177" t="str">
        <f t="shared" si="14"/>
        <v/>
      </c>
      <c r="J135" s="178" t="str">
        <f t="shared" si="15"/>
        <v/>
      </c>
      <c r="K135" s="171" t="str">
        <f t="shared" si="16"/>
        <v/>
      </c>
      <c r="L135" s="179" t="e">
        <f t="shared" si="19"/>
        <v>#VALUE!</v>
      </c>
      <c r="M135" s="180"/>
      <c r="N135" s="216">
        <v>117</v>
      </c>
      <c r="O135" s="228">
        <f t="shared" si="20"/>
        <v>117</v>
      </c>
      <c r="R135" s="188"/>
      <c r="S135" s="191"/>
      <c r="T135" s="190"/>
    </row>
    <row r="136" spans="1:20" ht="13.75" thickBot="1" x14ac:dyDescent="0.85">
      <c r="A136" s="79">
        <f t="shared" si="21"/>
        <v>118</v>
      </c>
      <c r="B136" s="174">
        <f t="shared" si="22"/>
        <v>32</v>
      </c>
      <c r="C136" s="175" t="str">
        <f t="shared" si="23"/>
        <v/>
      </c>
      <c r="D136" s="176" t="str">
        <f t="shared" si="24"/>
        <v/>
      </c>
      <c r="E136" s="167"/>
      <c r="F136" s="177" t="str">
        <f t="shared" si="17"/>
        <v/>
      </c>
      <c r="G136" s="169" t="str">
        <f t="shared" si="18"/>
        <v/>
      </c>
      <c r="H136" s="177" t="str">
        <f t="shared" si="13"/>
        <v/>
      </c>
      <c r="I136" s="177" t="str">
        <f t="shared" si="14"/>
        <v/>
      </c>
      <c r="J136" s="178" t="str">
        <f t="shared" si="15"/>
        <v/>
      </c>
      <c r="K136" s="171" t="str">
        <f t="shared" si="16"/>
        <v/>
      </c>
      <c r="L136" s="179" t="e">
        <f t="shared" si="19"/>
        <v>#VALUE!</v>
      </c>
      <c r="M136" s="180"/>
      <c r="N136" s="216">
        <v>118</v>
      </c>
      <c r="O136" s="228">
        <f t="shared" si="20"/>
        <v>118</v>
      </c>
      <c r="R136" s="188"/>
      <c r="S136" s="191"/>
      <c r="T136" s="190"/>
    </row>
    <row r="137" spans="1:20" ht="13.75" thickBot="1" x14ac:dyDescent="0.85">
      <c r="A137" s="79">
        <f t="shared" si="21"/>
        <v>119</v>
      </c>
      <c r="B137" s="174">
        <f t="shared" si="22"/>
        <v>32</v>
      </c>
      <c r="C137" s="175" t="str">
        <f t="shared" si="23"/>
        <v/>
      </c>
      <c r="D137" s="176" t="str">
        <f t="shared" si="24"/>
        <v/>
      </c>
      <c r="E137" s="167"/>
      <c r="F137" s="177" t="str">
        <f t="shared" si="17"/>
        <v/>
      </c>
      <c r="G137" s="169" t="str">
        <f t="shared" si="18"/>
        <v/>
      </c>
      <c r="H137" s="177" t="str">
        <f t="shared" si="13"/>
        <v/>
      </c>
      <c r="I137" s="177" t="str">
        <f t="shared" si="14"/>
        <v/>
      </c>
      <c r="J137" s="178" t="str">
        <f t="shared" si="15"/>
        <v/>
      </c>
      <c r="K137" s="171" t="str">
        <f t="shared" si="16"/>
        <v/>
      </c>
      <c r="L137" s="179" t="e">
        <f t="shared" si="19"/>
        <v>#VALUE!</v>
      </c>
      <c r="M137" s="180"/>
      <c r="N137" s="216">
        <v>119</v>
      </c>
      <c r="O137" s="228">
        <f t="shared" si="20"/>
        <v>119</v>
      </c>
      <c r="R137" s="188"/>
      <c r="S137" s="191"/>
      <c r="T137" s="190"/>
    </row>
    <row r="138" spans="1:20" ht="13.75" thickBot="1" x14ac:dyDescent="0.85">
      <c r="A138" s="79">
        <f t="shared" si="21"/>
        <v>120</v>
      </c>
      <c r="B138" s="174">
        <f t="shared" si="22"/>
        <v>32</v>
      </c>
      <c r="C138" s="175" t="str">
        <f t="shared" si="23"/>
        <v/>
      </c>
      <c r="D138" s="176" t="str">
        <f t="shared" si="24"/>
        <v/>
      </c>
      <c r="E138" s="181">
        <f>SUM(D129:D138)</f>
        <v>0</v>
      </c>
      <c r="F138" s="177" t="str">
        <f t="shared" si="17"/>
        <v/>
      </c>
      <c r="G138" s="169" t="str">
        <f t="shared" si="18"/>
        <v/>
      </c>
      <c r="H138" s="177" t="str">
        <f t="shared" si="13"/>
        <v/>
      </c>
      <c r="I138" s="177" t="str">
        <f t="shared" si="14"/>
        <v/>
      </c>
      <c r="J138" s="178" t="str">
        <f t="shared" si="15"/>
        <v/>
      </c>
      <c r="K138" s="171" t="str">
        <f t="shared" si="16"/>
        <v/>
      </c>
      <c r="L138" s="179" t="e">
        <f t="shared" si="19"/>
        <v>#VALUE!</v>
      </c>
      <c r="M138" s="180"/>
      <c r="N138" s="216">
        <v>120</v>
      </c>
      <c r="O138" s="228">
        <f t="shared" si="20"/>
        <v>120</v>
      </c>
      <c r="R138" s="188"/>
      <c r="S138" s="191"/>
      <c r="T138" s="190"/>
    </row>
    <row r="139" spans="1:20" ht="13.75" thickBot="1" x14ac:dyDescent="0.85">
      <c r="A139" s="79">
        <f t="shared" si="21"/>
        <v>121</v>
      </c>
      <c r="B139" s="174">
        <f t="shared" si="22"/>
        <v>32</v>
      </c>
      <c r="C139" s="175" t="str">
        <f t="shared" si="23"/>
        <v/>
      </c>
      <c r="D139" s="176" t="str">
        <f t="shared" si="24"/>
        <v/>
      </c>
      <c r="E139" s="167"/>
      <c r="F139" s="177" t="str">
        <f t="shared" si="17"/>
        <v/>
      </c>
      <c r="G139" s="169" t="str">
        <f t="shared" si="18"/>
        <v/>
      </c>
      <c r="H139" s="177" t="str">
        <f t="shared" si="13"/>
        <v/>
      </c>
      <c r="I139" s="177" t="str">
        <f t="shared" si="14"/>
        <v/>
      </c>
      <c r="J139" s="178" t="str">
        <f t="shared" si="15"/>
        <v/>
      </c>
      <c r="K139" s="171" t="str">
        <f t="shared" si="16"/>
        <v/>
      </c>
      <c r="L139" s="179" t="e">
        <f t="shared" si="19"/>
        <v>#VALUE!</v>
      </c>
      <c r="M139" s="180"/>
      <c r="N139" s="216">
        <v>121</v>
      </c>
      <c r="O139" s="228">
        <f t="shared" si="20"/>
        <v>121</v>
      </c>
      <c r="R139" s="188"/>
      <c r="S139" s="191"/>
      <c r="T139" s="190"/>
    </row>
    <row r="140" spans="1:20" ht="13.75" thickBot="1" x14ac:dyDescent="0.85">
      <c r="A140" s="79">
        <f t="shared" si="21"/>
        <v>122</v>
      </c>
      <c r="B140" s="174">
        <f t="shared" si="22"/>
        <v>32</v>
      </c>
      <c r="C140" s="175" t="str">
        <f t="shared" si="23"/>
        <v/>
      </c>
      <c r="D140" s="176" t="str">
        <f t="shared" si="24"/>
        <v/>
      </c>
      <c r="E140" s="167"/>
      <c r="F140" s="177" t="str">
        <f t="shared" si="17"/>
        <v/>
      </c>
      <c r="G140" s="169" t="str">
        <f t="shared" si="18"/>
        <v/>
      </c>
      <c r="H140" s="177" t="str">
        <f t="shared" si="13"/>
        <v/>
      </c>
      <c r="I140" s="177" t="str">
        <f t="shared" si="14"/>
        <v/>
      </c>
      <c r="J140" s="178" t="str">
        <f t="shared" si="15"/>
        <v/>
      </c>
      <c r="K140" s="171" t="str">
        <f t="shared" si="16"/>
        <v/>
      </c>
      <c r="L140" s="179" t="e">
        <f t="shared" si="19"/>
        <v>#VALUE!</v>
      </c>
      <c r="M140" s="180"/>
      <c r="N140" s="216">
        <v>122</v>
      </c>
      <c r="O140" s="228">
        <f t="shared" si="20"/>
        <v>122</v>
      </c>
      <c r="R140" s="188"/>
      <c r="S140" s="191"/>
      <c r="T140" s="190"/>
    </row>
    <row r="141" spans="1:20" ht="13.75" thickBot="1" x14ac:dyDescent="0.85">
      <c r="A141" s="79">
        <f t="shared" si="21"/>
        <v>123</v>
      </c>
      <c r="B141" s="174">
        <f t="shared" si="22"/>
        <v>32</v>
      </c>
      <c r="C141" s="175" t="str">
        <f t="shared" si="23"/>
        <v/>
      </c>
      <c r="D141" s="176" t="str">
        <f t="shared" si="24"/>
        <v/>
      </c>
      <c r="E141" s="167"/>
      <c r="F141" s="177" t="str">
        <f t="shared" si="17"/>
        <v/>
      </c>
      <c r="G141" s="169" t="str">
        <f t="shared" si="18"/>
        <v/>
      </c>
      <c r="H141" s="177" t="str">
        <f t="shared" si="13"/>
        <v/>
      </c>
      <c r="I141" s="177" t="str">
        <f t="shared" si="14"/>
        <v/>
      </c>
      <c r="J141" s="178" t="str">
        <f t="shared" si="15"/>
        <v/>
      </c>
      <c r="K141" s="171" t="str">
        <f t="shared" si="16"/>
        <v/>
      </c>
      <c r="L141" s="179" t="e">
        <f t="shared" si="19"/>
        <v>#VALUE!</v>
      </c>
      <c r="M141" s="180"/>
      <c r="N141" s="216">
        <v>123</v>
      </c>
      <c r="O141" s="228">
        <f t="shared" si="20"/>
        <v>123</v>
      </c>
      <c r="R141" s="188"/>
      <c r="S141" s="191"/>
      <c r="T141" s="190"/>
    </row>
    <row r="142" spans="1:20" ht="13.75" thickBot="1" x14ac:dyDescent="0.85">
      <c r="A142" s="79">
        <f t="shared" si="21"/>
        <v>124</v>
      </c>
      <c r="B142" s="174">
        <f t="shared" si="22"/>
        <v>32</v>
      </c>
      <c r="C142" s="175" t="str">
        <f t="shared" si="23"/>
        <v/>
      </c>
      <c r="D142" s="176" t="str">
        <f t="shared" si="24"/>
        <v/>
      </c>
      <c r="E142" s="167"/>
      <c r="F142" s="177" t="str">
        <f t="shared" si="17"/>
        <v/>
      </c>
      <c r="G142" s="169" t="str">
        <f t="shared" si="18"/>
        <v/>
      </c>
      <c r="H142" s="177" t="str">
        <f t="shared" si="13"/>
        <v/>
      </c>
      <c r="I142" s="177" t="str">
        <f t="shared" si="14"/>
        <v/>
      </c>
      <c r="J142" s="178" t="str">
        <f t="shared" si="15"/>
        <v/>
      </c>
      <c r="K142" s="171" t="str">
        <f t="shared" si="16"/>
        <v/>
      </c>
      <c r="L142" s="179" t="e">
        <f t="shared" si="19"/>
        <v>#VALUE!</v>
      </c>
      <c r="M142" s="180"/>
      <c r="N142" s="216">
        <v>124</v>
      </c>
      <c r="O142" s="228">
        <f t="shared" si="20"/>
        <v>124</v>
      </c>
      <c r="R142" s="188"/>
      <c r="S142" s="191"/>
      <c r="T142" s="190"/>
    </row>
    <row r="143" spans="1:20" ht="13.75" thickBot="1" x14ac:dyDescent="0.85">
      <c r="A143" s="79">
        <f t="shared" si="21"/>
        <v>125</v>
      </c>
      <c r="B143" s="174">
        <f t="shared" si="22"/>
        <v>32</v>
      </c>
      <c r="C143" s="175" t="str">
        <f t="shared" si="23"/>
        <v/>
      </c>
      <c r="D143" s="176" t="str">
        <f t="shared" si="24"/>
        <v/>
      </c>
      <c r="E143" s="167"/>
      <c r="F143" s="177" t="str">
        <f t="shared" si="17"/>
        <v/>
      </c>
      <c r="G143" s="169" t="str">
        <f t="shared" si="18"/>
        <v/>
      </c>
      <c r="H143" s="177" t="str">
        <f t="shared" si="13"/>
        <v/>
      </c>
      <c r="I143" s="177" t="str">
        <f t="shared" si="14"/>
        <v/>
      </c>
      <c r="J143" s="178" t="str">
        <f t="shared" si="15"/>
        <v/>
      </c>
      <c r="K143" s="171" t="str">
        <f t="shared" si="16"/>
        <v/>
      </c>
      <c r="L143" s="179" t="e">
        <f t="shared" si="19"/>
        <v>#VALUE!</v>
      </c>
      <c r="M143" s="180"/>
      <c r="N143" s="216">
        <v>125</v>
      </c>
      <c r="O143" s="228">
        <f t="shared" si="20"/>
        <v>125</v>
      </c>
      <c r="R143" s="188"/>
      <c r="S143" s="191"/>
      <c r="T143" s="190"/>
    </row>
    <row r="144" spans="1:20" ht="13.75" thickBot="1" x14ac:dyDescent="0.85">
      <c r="A144" s="79">
        <f t="shared" si="21"/>
        <v>126</v>
      </c>
      <c r="B144" s="174">
        <f t="shared" si="22"/>
        <v>32</v>
      </c>
      <c r="C144" s="175" t="str">
        <f t="shared" si="23"/>
        <v/>
      </c>
      <c r="D144" s="176" t="str">
        <f t="shared" si="24"/>
        <v/>
      </c>
      <c r="E144" s="167"/>
      <c r="F144" s="177" t="str">
        <f t="shared" si="17"/>
        <v/>
      </c>
      <c r="G144" s="169" t="str">
        <f t="shared" si="18"/>
        <v/>
      </c>
      <c r="H144" s="177" t="str">
        <f t="shared" si="13"/>
        <v/>
      </c>
      <c r="I144" s="177" t="str">
        <f t="shared" si="14"/>
        <v/>
      </c>
      <c r="J144" s="178" t="str">
        <f t="shared" si="15"/>
        <v/>
      </c>
      <c r="K144" s="171" t="str">
        <f t="shared" si="16"/>
        <v/>
      </c>
      <c r="L144" s="179" t="e">
        <f t="shared" si="19"/>
        <v>#VALUE!</v>
      </c>
      <c r="M144" s="180"/>
      <c r="N144" s="216">
        <v>126</v>
      </c>
      <c r="O144" s="228">
        <f t="shared" si="20"/>
        <v>126</v>
      </c>
      <c r="R144" s="188"/>
      <c r="S144" s="191"/>
      <c r="T144" s="190"/>
    </row>
    <row r="145" spans="1:20" ht="13.75" thickBot="1" x14ac:dyDescent="0.85">
      <c r="A145" s="79">
        <f t="shared" si="21"/>
        <v>127</v>
      </c>
      <c r="B145" s="174">
        <f t="shared" si="22"/>
        <v>32</v>
      </c>
      <c r="C145" s="175" t="str">
        <f t="shared" si="23"/>
        <v/>
      </c>
      <c r="D145" s="176" t="str">
        <f t="shared" si="24"/>
        <v/>
      </c>
      <c r="E145" s="167"/>
      <c r="F145" s="177" t="str">
        <f t="shared" si="17"/>
        <v/>
      </c>
      <c r="G145" s="169" t="str">
        <f t="shared" si="18"/>
        <v/>
      </c>
      <c r="H145" s="177" t="str">
        <f t="shared" si="13"/>
        <v/>
      </c>
      <c r="I145" s="177" t="str">
        <f t="shared" si="14"/>
        <v/>
      </c>
      <c r="J145" s="178" t="str">
        <f t="shared" si="15"/>
        <v/>
      </c>
      <c r="K145" s="171" t="str">
        <f t="shared" si="16"/>
        <v/>
      </c>
      <c r="L145" s="179" t="e">
        <f t="shared" si="19"/>
        <v>#VALUE!</v>
      </c>
      <c r="M145" s="180"/>
      <c r="N145" s="216">
        <v>127</v>
      </c>
      <c r="O145" s="228">
        <f t="shared" si="20"/>
        <v>127</v>
      </c>
      <c r="R145" s="188"/>
      <c r="S145" s="191"/>
      <c r="T145" s="190"/>
    </row>
    <row r="146" spans="1:20" ht="13.75" thickBot="1" x14ac:dyDescent="0.85">
      <c r="A146" s="79">
        <f t="shared" si="21"/>
        <v>128</v>
      </c>
      <c r="B146" s="174">
        <f t="shared" si="22"/>
        <v>32</v>
      </c>
      <c r="C146" s="175" t="str">
        <f t="shared" si="23"/>
        <v/>
      </c>
      <c r="D146" s="176" t="str">
        <f t="shared" si="24"/>
        <v/>
      </c>
      <c r="E146" s="167"/>
      <c r="F146" s="177" t="str">
        <f t="shared" si="17"/>
        <v/>
      </c>
      <c r="G146" s="169" t="str">
        <f t="shared" si="18"/>
        <v/>
      </c>
      <c r="H146" s="177" t="str">
        <f t="shared" si="13"/>
        <v/>
      </c>
      <c r="I146" s="177" t="str">
        <f t="shared" si="14"/>
        <v/>
      </c>
      <c r="J146" s="178" t="str">
        <f t="shared" si="15"/>
        <v/>
      </c>
      <c r="K146" s="171" t="str">
        <f t="shared" si="16"/>
        <v/>
      </c>
      <c r="L146" s="179" t="e">
        <f t="shared" si="19"/>
        <v>#VALUE!</v>
      </c>
      <c r="M146" s="180"/>
      <c r="N146" s="216">
        <v>128</v>
      </c>
      <c r="O146" s="228">
        <f t="shared" si="20"/>
        <v>128</v>
      </c>
      <c r="R146" s="188"/>
      <c r="S146" s="191"/>
      <c r="T146" s="190"/>
    </row>
    <row r="147" spans="1:20" ht="13.75" thickBot="1" x14ac:dyDescent="0.85">
      <c r="A147" s="79">
        <f t="shared" si="21"/>
        <v>129</v>
      </c>
      <c r="B147" s="174">
        <f t="shared" si="22"/>
        <v>32</v>
      </c>
      <c r="C147" s="175" t="str">
        <f t="shared" si="23"/>
        <v/>
      </c>
      <c r="D147" s="176" t="str">
        <f t="shared" si="24"/>
        <v/>
      </c>
      <c r="E147" s="167"/>
      <c r="F147" s="177" t="str">
        <f t="shared" si="17"/>
        <v/>
      </c>
      <c r="G147" s="169" t="str">
        <f t="shared" si="18"/>
        <v/>
      </c>
      <c r="H147" s="177" t="str">
        <f t="shared" ref="H147:H210" si="25">IF(M147&gt;0,($K$13*F147),"")</f>
        <v/>
      </c>
      <c r="I147" s="177" t="str">
        <f t="shared" ref="I147:I210" si="26">IF(M147&gt;0,($K$15*F147),"")</f>
        <v/>
      </c>
      <c r="J147" s="178" t="str">
        <f t="shared" ref="J147:J210" si="27">IF(M147&gt;0,((F147*$K$9)*$O$12),"")</f>
        <v/>
      </c>
      <c r="K147" s="171" t="str">
        <f t="shared" ref="K147:K210" si="28">IF(G147&gt;$I$12,((G147-$I$12)*$K$17),"")</f>
        <v/>
      </c>
      <c r="L147" s="179" t="e">
        <f t="shared" si="19"/>
        <v>#VALUE!</v>
      </c>
      <c r="M147" s="180"/>
      <c r="N147" s="216">
        <v>129</v>
      </c>
      <c r="O147" s="467" t="s">
        <v>208</v>
      </c>
      <c r="P147" s="468"/>
      <c r="R147" s="188"/>
      <c r="S147" s="191"/>
      <c r="T147" s="190"/>
    </row>
    <row r="148" spans="1:20" ht="13.75" thickBot="1" x14ac:dyDescent="0.85">
      <c r="A148" s="79">
        <f t="shared" si="21"/>
        <v>130</v>
      </c>
      <c r="B148" s="174">
        <f t="shared" si="22"/>
        <v>32</v>
      </c>
      <c r="C148" s="175" t="str">
        <f t="shared" si="23"/>
        <v/>
      </c>
      <c r="D148" s="176" t="str">
        <f t="shared" si="24"/>
        <v/>
      </c>
      <c r="E148" s="181">
        <f>SUM(D139:D148)</f>
        <v>0</v>
      </c>
      <c r="F148" s="177" t="str">
        <f t="shared" ref="F148:F211" si="29">IF(M148&gt;0,(F147+D148),"")</f>
        <v/>
      </c>
      <c r="G148" s="169" t="str">
        <f t="shared" ref="G148:G211" si="30">IF(M148&gt;0,(F148+$E$17+$I$13),"")</f>
        <v/>
      </c>
      <c r="H148" s="177" t="str">
        <f t="shared" si="25"/>
        <v/>
      </c>
      <c r="I148" s="177" t="str">
        <f t="shared" si="26"/>
        <v/>
      </c>
      <c r="J148" s="178" t="str">
        <f t="shared" si="27"/>
        <v/>
      </c>
      <c r="K148" s="171" t="str">
        <f t="shared" si="28"/>
        <v/>
      </c>
      <c r="L148" s="179" t="e">
        <f t="shared" ref="L148:L211" si="31">0.052*K$12*G148</f>
        <v>#VALUE!</v>
      </c>
      <c r="M148" s="180"/>
      <c r="N148" s="216">
        <v>130</v>
      </c>
      <c r="O148" s="227">
        <v>260</v>
      </c>
      <c r="R148" s="188"/>
      <c r="S148" s="191"/>
      <c r="T148" s="190"/>
    </row>
    <row r="149" spans="1:20" ht="13.75" thickBot="1" x14ac:dyDescent="0.85">
      <c r="A149" s="79">
        <f t="shared" ref="A149:A212" si="32">A148+1</f>
        <v>131</v>
      </c>
      <c r="B149" s="174">
        <f t="shared" ref="B149:B212" si="33">IF(M149&lt;=1,(0),IF(M149&lt;3600,(1),IF(M149&gt;=3601,(2),"")))+B148</f>
        <v>32</v>
      </c>
      <c r="C149" s="175" t="str">
        <f t="shared" ref="C149:C212" si="34">IF(M149&gt;0,($I$14-B149),"")</f>
        <v/>
      </c>
      <c r="D149" s="176" t="str">
        <f t="shared" ref="D149:D212" si="35">IF(M149&gt;0,(M149/100),"")</f>
        <v/>
      </c>
      <c r="E149" s="167"/>
      <c r="F149" s="177" t="str">
        <f t="shared" si="29"/>
        <v/>
      </c>
      <c r="G149" s="169" t="str">
        <f t="shared" si="30"/>
        <v/>
      </c>
      <c r="H149" s="177" t="str">
        <f t="shared" si="25"/>
        <v/>
      </c>
      <c r="I149" s="177" t="str">
        <f t="shared" si="26"/>
        <v/>
      </c>
      <c r="J149" s="178" t="str">
        <f t="shared" si="27"/>
        <v/>
      </c>
      <c r="K149" s="171" t="str">
        <f t="shared" si="28"/>
        <v/>
      </c>
      <c r="L149" s="179" t="e">
        <f t="shared" si="31"/>
        <v>#VALUE!</v>
      </c>
      <c r="M149" s="173"/>
      <c r="N149" s="216">
        <v>131</v>
      </c>
      <c r="O149" s="227">
        <f>O148+1</f>
        <v>261</v>
      </c>
      <c r="R149" s="188"/>
      <c r="S149" s="191"/>
      <c r="T149" s="190"/>
    </row>
    <row r="150" spans="1:20" ht="13.75" thickBot="1" x14ac:dyDescent="0.85">
      <c r="A150" s="79">
        <f t="shared" si="32"/>
        <v>132</v>
      </c>
      <c r="B150" s="174">
        <f t="shared" si="33"/>
        <v>32</v>
      </c>
      <c r="C150" s="175" t="str">
        <f t="shared" si="34"/>
        <v/>
      </c>
      <c r="D150" s="176" t="str">
        <f t="shared" si="35"/>
        <v/>
      </c>
      <c r="E150" s="167"/>
      <c r="F150" s="177" t="str">
        <f t="shared" si="29"/>
        <v/>
      </c>
      <c r="G150" s="169" t="str">
        <f t="shared" si="30"/>
        <v/>
      </c>
      <c r="H150" s="177" t="str">
        <f t="shared" si="25"/>
        <v/>
      </c>
      <c r="I150" s="177" t="str">
        <f t="shared" si="26"/>
        <v/>
      </c>
      <c r="J150" s="178" t="str">
        <f t="shared" si="27"/>
        <v/>
      </c>
      <c r="K150" s="171" t="str">
        <f t="shared" si="28"/>
        <v/>
      </c>
      <c r="L150" s="179" t="e">
        <f t="shared" si="31"/>
        <v>#VALUE!</v>
      </c>
      <c r="M150" s="173"/>
      <c r="N150" s="216">
        <v>132</v>
      </c>
      <c r="O150" s="227">
        <f t="shared" ref="O150:O213" si="36">O149+1</f>
        <v>262</v>
      </c>
      <c r="R150" s="188"/>
      <c r="S150" s="191"/>
      <c r="T150" s="190"/>
    </row>
    <row r="151" spans="1:20" ht="13.75" thickBot="1" x14ac:dyDescent="0.85">
      <c r="A151" s="79">
        <f t="shared" si="32"/>
        <v>133</v>
      </c>
      <c r="B151" s="174">
        <f t="shared" si="33"/>
        <v>32</v>
      </c>
      <c r="C151" s="175" t="str">
        <f t="shared" si="34"/>
        <v/>
      </c>
      <c r="D151" s="176" t="str">
        <f t="shared" si="35"/>
        <v/>
      </c>
      <c r="E151" s="167"/>
      <c r="F151" s="177" t="str">
        <f t="shared" si="29"/>
        <v/>
      </c>
      <c r="G151" s="169" t="str">
        <f t="shared" si="30"/>
        <v/>
      </c>
      <c r="H151" s="177" t="str">
        <f t="shared" si="25"/>
        <v/>
      </c>
      <c r="I151" s="177" t="str">
        <f t="shared" si="26"/>
        <v/>
      </c>
      <c r="J151" s="178" t="str">
        <f t="shared" si="27"/>
        <v/>
      </c>
      <c r="K151" s="171" t="str">
        <f t="shared" si="28"/>
        <v/>
      </c>
      <c r="L151" s="179" t="e">
        <f t="shared" si="31"/>
        <v>#VALUE!</v>
      </c>
      <c r="M151" s="180"/>
      <c r="N151" s="216">
        <v>133</v>
      </c>
      <c r="O151" s="227">
        <f t="shared" si="36"/>
        <v>263</v>
      </c>
      <c r="R151" s="188"/>
      <c r="S151" s="191"/>
      <c r="T151" s="190"/>
    </row>
    <row r="152" spans="1:20" ht="13.75" thickBot="1" x14ac:dyDescent="0.85">
      <c r="A152" s="79">
        <f t="shared" si="32"/>
        <v>134</v>
      </c>
      <c r="B152" s="174">
        <f t="shared" si="33"/>
        <v>32</v>
      </c>
      <c r="C152" s="175" t="str">
        <f t="shared" si="34"/>
        <v/>
      </c>
      <c r="D152" s="176" t="str">
        <f t="shared" si="35"/>
        <v/>
      </c>
      <c r="E152" s="167"/>
      <c r="F152" s="177" t="str">
        <f t="shared" si="29"/>
        <v/>
      </c>
      <c r="G152" s="169" t="str">
        <f t="shared" si="30"/>
        <v/>
      </c>
      <c r="H152" s="177" t="str">
        <f t="shared" si="25"/>
        <v/>
      </c>
      <c r="I152" s="177" t="str">
        <f t="shared" si="26"/>
        <v/>
      </c>
      <c r="J152" s="178" t="str">
        <f t="shared" si="27"/>
        <v/>
      </c>
      <c r="K152" s="171" t="str">
        <f t="shared" si="28"/>
        <v/>
      </c>
      <c r="L152" s="179" t="e">
        <f t="shared" si="31"/>
        <v>#VALUE!</v>
      </c>
      <c r="M152" s="180"/>
      <c r="N152" s="216">
        <v>134</v>
      </c>
      <c r="O152" s="227">
        <f t="shared" si="36"/>
        <v>264</v>
      </c>
      <c r="R152" s="188"/>
      <c r="S152" s="191"/>
      <c r="T152" s="190"/>
    </row>
    <row r="153" spans="1:20" ht="13.75" thickBot="1" x14ac:dyDescent="0.85">
      <c r="A153" s="79">
        <f t="shared" si="32"/>
        <v>135</v>
      </c>
      <c r="B153" s="174">
        <f t="shared" si="33"/>
        <v>32</v>
      </c>
      <c r="C153" s="175" t="str">
        <f t="shared" si="34"/>
        <v/>
      </c>
      <c r="D153" s="176" t="str">
        <f t="shared" si="35"/>
        <v/>
      </c>
      <c r="E153" s="167"/>
      <c r="F153" s="177" t="str">
        <f t="shared" si="29"/>
        <v/>
      </c>
      <c r="G153" s="169" t="str">
        <f t="shared" si="30"/>
        <v/>
      </c>
      <c r="H153" s="177" t="str">
        <f t="shared" si="25"/>
        <v/>
      </c>
      <c r="I153" s="177" t="str">
        <f t="shared" si="26"/>
        <v/>
      </c>
      <c r="J153" s="178" t="str">
        <f t="shared" si="27"/>
        <v/>
      </c>
      <c r="K153" s="171" t="str">
        <f t="shared" si="28"/>
        <v/>
      </c>
      <c r="L153" s="179" t="e">
        <f t="shared" si="31"/>
        <v>#VALUE!</v>
      </c>
      <c r="M153" s="180"/>
      <c r="N153" s="216">
        <v>135</v>
      </c>
      <c r="O153" s="227">
        <f t="shared" si="36"/>
        <v>265</v>
      </c>
      <c r="R153" s="188"/>
      <c r="S153" s="191"/>
      <c r="T153" s="190"/>
    </row>
    <row r="154" spans="1:20" ht="13.75" thickBot="1" x14ac:dyDescent="0.85">
      <c r="A154" s="79">
        <f t="shared" si="32"/>
        <v>136</v>
      </c>
      <c r="B154" s="174">
        <f t="shared" si="33"/>
        <v>32</v>
      </c>
      <c r="C154" s="175" t="str">
        <f t="shared" si="34"/>
        <v/>
      </c>
      <c r="D154" s="176" t="str">
        <f t="shared" si="35"/>
        <v/>
      </c>
      <c r="E154" s="167"/>
      <c r="F154" s="177" t="str">
        <f t="shared" si="29"/>
        <v/>
      </c>
      <c r="G154" s="169" t="str">
        <f t="shared" si="30"/>
        <v/>
      </c>
      <c r="H154" s="177" t="str">
        <f t="shared" si="25"/>
        <v/>
      </c>
      <c r="I154" s="177" t="str">
        <f t="shared" si="26"/>
        <v/>
      </c>
      <c r="J154" s="178" t="str">
        <f t="shared" si="27"/>
        <v/>
      </c>
      <c r="K154" s="171" t="str">
        <f t="shared" si="28"/>
        <v/>
      </c>
      <c r="L154" s="179" t="e">
        <f t="shared" si="31"/>
        <v>#VALUE!</v>
      </c>
      <c r="M154" s="180"/>
      <c r="N154" s="216">
        <v>136</v>
      </c>
      <c r="O154" s="227">
        <f t="shared" si="36"/>
        <v>266</v>
      </c>
      <c r="R154" s="188"/>
      <c r="S154" s="191"/>
      <c r="T154" s="190"/>
    </row>
    <row r="155" spans="1:20" ht="13.75" thickBot="1" x14ac:dyDescent="0.85">
      <c r="A155" s="79">
        <f t="shared" si="32"/>
        <v>137</v>
      </c>
      <c r="B155" s="174">
        <f t="shared" si="33"/>
        <v>32</v>
      </c>
      <c r="C155" s="175" t="str">
        <f t="shared" si="34"/>
        <v/>
      </c>
      <c r="D155" s="176" t="str">
        <f t="shared" si="35"/>
        <v/>
      </c>
      <c r="E155" s="167"/>
      <c r="F155" s="177" t="str">
        <f t="shared" si="29"/>
        <v/>
      </c>
      <c r="G155" s="169" t="str">
        <f t="shared" si="30"/>
        <v/>
      </c>
      <c r="H155" s="177" t="str">
        <f t="shared" si="25"/>
        <v/>
      </c>
      <c r="I155" s="177" t="str">
        <f t="shared" si="26"/>
        <v/>
      </c>
      <c r="J155" s="178" t="str">
        <f t="shared" si="27"/>
        <v/>
      </c>
      <c r="K155" s="171" t="str">
        <f t="shared" si="28"/>
        <v/>
      </c>
      <c r="L155" s="179" t="e">
        <f t="shared" si="31"/>
        <v>#VALUE!</v>
      </c>
      <c r="M155" s="180"/>
      <c r="N155" s="216">
        <v>137</v>
      </c>
      <c r="O155" s="227">
        <f t="shared" si="36"/>
        <v>267</v>
      </c>
      <c r="R155" s="188"/>
      <c r="S155" s="191"/>
      <c r="T155" s="190"/>
    </row>
    <row r="156" spans="1:20" ht="13.75" thickBot="1" x14ac:dyDescent="0.85">
      <c r="A156" s="79">
        <f t="shared" si="32"/>
        <v>138</v>
      </c>
      <c r="B156" s="174">
        <f t="shared" si="33"/>
        <v>32</v>
      </c>
      <c r="C156" s="175" t="str">
        <f t="shared" si="34"/>
        <v/>
      </c>
      <c r="D156" s="176" t="str">
        <f t="shared" si="35"/>
        <v/>
      </c>
      <c r="E156" s="167"/>
      <c r="F156" s="177" t="str">
        <f t="shared" si="29"/>
        <v/>
      </c>
      <c r="G156" s="169" t="str">
        <f t="shared" si="30"/>
        <v/>
      </c>
      <c r="H156" s="177" t="str">
        <f t="shared" si="25"/>
        <v/>
      </c>
      <c r="I156" s="177" t="str">
        <f t="shared" si="26"/>
        <v/>
      </c>
      <c r="J156" s="178" t="str">
        <f t="shared" si="27"/>
        <v/>
      </c>
      <c r="K156" s="171" t="str">
        <f t="shared" si="28"/>
        <v/>
      </c>
      <c r="L156" s="179" t="e">
        <f t="shared" si="31"/>
        <v>#VALUE!</v>
      </c>
      <c r="M156" s="180"/>
      <c r="N156" s="216">
        <v>138</v>
      </c>
      <c r="O156" s="227">
        <f t="shared" si="36"/>
        <v>268</v>
      </c>
      <c r="R156" s="188"/>
      <c r="S156" s="191"/>
      <c r="T156" s="190"/>
    </row>
    <row r="157" spans="1:20" ht="13.75" thickBot="1" x14ac:dyDescent="0.85">
      <c r="A157" s="79">
        <f t="shared" si="32"/>
        <v>139</v>
      </c>
      <c r="B157" s="174">
        <f t="shared" si="33"/>
        <v>32</v>
      </c>
      <c r="C157" s="175" t="str">
        <f t="shared" si="34"/>
        <v/>
      </c>
      <c r="D157" s="176" t="str">
        <f t="shared" si="35"/>
        <v/>
      </c>
      <c r="E157" s="167"/>
      <c r="F157" s="177" t="str">
        <f t="shared" si="29"/>
        <v/>
      </c>
      <c r="G157" s="169" t="str">
        <f t="shared" si="30"/>
        <v/>
      </c>
      <c r="H157" s="177" t="str">
        <f t="shared" si="25"/>
        <v/>
      </c>
      <c r="I157" s="177" t="str">
        <f t="shared" si="26"/>
        <v/>
      </c>
      <c r="J157" s="178" t="str">
        <f t="shared" si="27"/>
        <v/>
      </c>
      <c r="K157" s="171" t="str">
        <f t="shared" si="28"/>
        <v/>
      </c>
      <c r="L157" s="179" t="e">
        <f t="shared" si="31"/>
        <v>#VALUE!</v>
      </c>
      <c r="M157" s="180"/>
      <c r="N157" s="216">
        <v>139</v>
      </c>
      <c r="O157" s="227">
        <f t="shared" si="36"/>
        <v>269</v>
      </c>
      <c r="R157" s="188"/>
      <c r="S157" s="191"/>
      <c r="T157" s="190"/>
    </row>
    <row r="158" spans="1:20" ht="13.75" thickBot="1" x14ac:dyDescent="0.85">
      <c r="A158" s="79">
        <f t="shared" si="32"/>
        <v>140</v>
      </c>
      <c r="B158" s="174">
        <f t="shared" si="33"/>
        <v>32</v>
      </c>
      <c r="C158" s="175" t="str">
        <f t="shared" si="34"/>
        <v/>
      </c>
      <c r="D158" s="176" t="str">
        <f t="shared" si="35"/>
        <v/>
      </c>
      <c r="E158" s="181">
        <f>SUM(D149:D158)</f>
        <v>0</v>
      </c>
      <c r="F158" s="177" t="str">
        <f t="shared" si="29"/>
        <v/>
      </c>
      <c r="G158" s="169" t="str">
        <f t="shared" si="30"/>
        <v/>
      </c>
      <c r="H158" s="177" t="str">
        <f t="shared" si="25"/>
        <v/>
      </c>
      <c r="I158" s="177" t="str">
        <f t="shared" si="26"/>
        <v/>
      </c>
      <c r="J158" s="178" t="str">
        <f t="shared" si="27"/>
        <v/>
      </c>
      <c r="K158" s="171" t="str">
        <f t="shared" si="28"/>
        <v/>
      </c>
      <c r="L158" s="179" t="e">
        <f t="shared" si="31"/>
        <v>#VALUE!</v>
      </c>
      <c r="M158" s="180"/>
      <c r="N158" s="216">
        <v>140</v>
      </c>
      <c r="O158" s="227">
        <f t="shared" si="36"/>
        <v>270</v>
      </c>
      <c r="R158" s="188"/>
      <c r="S158" s="191"/>
      <c r="T158" s="190"/>
    </row>
    <row r="159" spans="1:20" ht="13.75" thickBot="1" x14ac:dyDescent="0.85">
      <c r="A159" s="79">
        <f t="shared" si="32"/>
        <v>141</v>
      </c>
      <c r="B159" s="174">
        <f t="shared" si="33"/>
        <v>32</v>
      </c>
      <c r="C159" s="175" t="str">
        <f t="shared" si="34"/>
        <v/>
      </c>
      <c r="D159" s="176" t="str">
        <f t="shared" si="35"/>
        <v/>
      </c>
      <c r="E159" s="167"/>
      <c r="F159" s="177" t="str">
        <f t="shared" si="29"/>
        <v/>
      </c>
      <c r="G159" s="169" t="str">
        <f t="shared" si="30"/>
        <v/>
      </c>
      <c r="H159" s="177" t="str">
        <f t="shared" si="25"/>
        <v/>
      </c>
      <c r="I159" s="177" t="str">
        <f t="shared" si="26"/>
        <v/>
      </c>
      <c r="J159" s="178" t="str">
        <f t="shared" si="27"/>
        <v/>
      </c>
      <c r="K159" s="171" t="str">
        <f t="shared" si="28"/>
        <v/>
      </c>
      <c r="L159" s="179" t="e">
        <f t="shared" si="31"/>
        <v>#VALUE!</v>
      </c>
      <c r="M159" s="180"/>
      <c r="N159" s="216">
        <v>141</v>
      </c>
      <c r="O159" s="227">
        <f t="shared" si="36"/>
        <v>271</v>
      </c>
      <c r="R159" s="188"/>
      <c r="S159" s="191"/>
      <c r="T159" s="190"/>
    </row>
    <row r="160" spans="1:20" ht="13.75" thickBot="1" x14ac:dyDescent="0.85">
      <c r="A160" s="79">
        <f t="shared" si="32"/>
        <v>142</v>
      </c>
      <c r="B160" s="174">
        <f t="shared" si="33"/>
        <v>32</v>
      </c>
      <c r="C160" s="175" t="str">
        <f t="shared" si="34"/>
        <v/>
      </c>
      <c r="D160" s="176" t="str">
        <f t="shared" si="35"/>
        <v/>
      </c>
      <c r="E160" s="167"/>
      <c r="F160" s="177" t="str">
        <f t="shared" si="29"/>
        <v/>
      </c>
      <c r="G160" s="169" t="str">
        <f t="shared" si="30"/>
        <v/>
      </c>
      <c r="H160" s="177" t="str">
        <f t="shared" si="25"/>
        <v/>
      </c>
      <c r="I160" s="177" t="str">
        <f t="shared" si="26"/>
        <v/>
      </c>
      <c r="J160" s="178" t="str">
        <f t="shared" si="27"/>
        <v/>
      </c>
      <c r="K160" s="171" t="str">
        <f t="shared" si="28"/>
        <v/>
      </c>
      <c r="L160" s="179" t="e">
        <f t="shared" si="31"/>
        <v>#VALUE!</v>
      </c>
      <c r="M160" s="180"/>
      <c r="N160" s="216">
        <v>142</v>
      </c>
      <c r="O160" s="227">
        <f t="shared" si="36"/>
        <v>272</v>
      </c>
      <c r="R160" s="188"/>
      <c r="S160" s="191"/>
      <c r="T160" s="190"/>
    </row>
    <row r="161" spans="1:20" ht="13.75" thickBot="1" x14ac:dyDescent="0.85">
      <c r="A161" s="79">
        <f t="shared" si="32"/>
        <v>143</v>
      </c>
      <c r="B161" s="174">
        <f t="shared" si="33"/>
        <v>32</v>
      </c>
      <c r="C161" s="175" t="str">
        <f t="shared" si="34"/>
        <v/>
      </c>
      <c r="D161" s="176" t="str">
        <f t="shared" si="35"/>
        <v/>
      </c>
      <c r="E161" s="167"/>
      <c r="F161" s="177" t="str">
        <f t="shared" si="29"/>
        <v/>
      </c>
      <c r="G161" s="169" t="str">
        <f t="shared" si="30"/>
        <v/>
      </c>
      <c r="H161" s="177" t="str">
        <f t="shared" si="25"/>
        <v/>
      </c>
      <c r="I161" s="177" t="str">
        <f t="shared" si="26"/>
        <v/>
      </c>
      <c r="J161" s="178" t="str">
        <f t="shared" si="27"/>
        <v/>
      </c>
      <c r="K161" s="171" t="str">
        <f t="shared" si="28"/>
        <v/>
      </c>
      <c r="L161" s="179" t="e">
        <f t="shared" si="31"/>
        <v>#VALUE!</v>
      </c>
      <c r="M161" s="180"/>
      <c r="N161" s="216">
        <v>143</v>
      </c>
      <c r="O161" s="227">
        <f t="shared" si="36"/>
        <v>273</v>
      </c>
      <c r="R161" s="188"/>
      <c r="S161" s="191"/>
      <c r="T161" s="190"/>
    </row>
    <row r="162" spans="1:20" ht="13.75" thickBot="1" x14ac:dyDescent="0.85">
      <c r="A162" s="79">
        <f t="shared" si="32"/>
        <v>144</v>
      </c>
      <c r="B162" s="174">
        <f t="shared" si="33"/>
        <v>32</v>
      </c>
      <c r="C162" s="175" t="str">
        <f t="shared" si="34"/>
        <v/>
      </c>
      <c r="D162" s="176" t="str">
        <f t="shared" si="35"/>
        <v/>
      </c>
      <c r="E162" s="167"/>
      <c r="F162" s="177" t="str">
        <f t="shared" si="29"/>
        <v/>
      </c>
      <c r="G162" s="169" t="str">
        <f t="shared" si="30"/>
        <v/>
      </c>
      <c r="H162" s="177" t="str">
        <f t="shared" si="25"/>
        <v/>
      </c>
      <c r="I162" s="177" t="str">
        <f t="shared" si="26"/>
        <v/>
      </c>
      <c r="J162" s="178" t="str">
        <f t="shared" si="27"/>
        <v/>
      </c>
      <c r="K162" s="171" t="str">
        <f t="shared" si="28"/>
        <v/>
      </c>
      <c r="L162" s="179" t="e">
        <f t="shared" si="31"/>
        <v>#VALUE!</v>
      </c>
      <c r="M162" s="180"/>
      <c r="N162" s="216">
        <v>144</v>
      </c>
      <c r="O162" s="227">
        <f t="shared" si="36"/>
        <v>274</v>
      </c>
      <c r="R162" s="188"/>
      <c r="S162" s="191"/>
      <c r="T162" s="190"/>
    </row>
    <row r="163" spans="1:20" ht="13.75" thickBot="1" x14ac:dyDescent="0.85">
      <c r="A163" s="79">
        <f t="shared" si="32"/>
        <v>145</v>
      </c>
      <c r="B163" s="174">
        <f t="shared" si="33"/>
        <v>32</v>
      </c>
      <c r="C163" s="175" t="str">
        <f t="shared" si="34"/>
        <v/>
      </c>
      <c r="D163" s="176" t="str">
        <f t="shared" si="35"/>
        <v/>
      </c>
      <c r="E163" s="167"/>
      <c r="F163" s="177" t="str">
        <f t="shared" si="29"/>
        <v/>
      </c>
      <c r="G163" s="169" t="str">
        <f t="shared" si="30"/>
        <v/>
      </c>
      <c r="H163" s="177" t="str">
        <f t="shared" si="25"/>
        <v/>
      </c>
      <c r="I163" s="177" t="str">
        <f t="shared" si="26"/>
        <v/>
      </c>
      <c r="J163" s="178" t="str">
        <f t="shared" si="27"/>
        <v/>
      </c>
      <c r="K163" s="171" t="str">
        <f t="shared" si="28"/>
        <v/>
      </c>
      <c r="L163" s="179" t="e">
        <f t="shared" si="31"/>
        <v>#VALUE!</v>
      </c>
      <c r="M163" s="180"/>
      <c r="N163" s="216">
        <v>145</v>
      </c>
      <c r="O163" s="227">
        <f t="shared" si="36"/>
        <v>275</v>
      </c>
      <c r="R163" s="188"/>
      <c r="S163" s="191"/>
      <c r="T163" s="190"/>
    </row>
    <row r="164" spans="1:20" ht="13.75" thickBot="1" x14ac:dyDescent="0.85">
      <c r="A164" s="79">
        <f t="shared" si="32"/>
        <v>146</v>
      </c>
      <c r="B164" s="174">
        <f t="shared" si="33"/>
        <v>32</v>
      </c>
      <c r="C164" s="175" t="str">
        <f t="shared" si="34"/>
        <v/>
      </c>
      <c r="D164" s="176" t="str">
        <f t="shared" si="35"/>
        <v/>
      </c>
      <c r="E164" s="167"/>
      <c r="F164" s="177" t="str">
        <f t="shared" si="29"/>
        <v/>
      </c>
      <c r="G164" s="169" t="str">
        <f t="shared" si="30"/>
        <v/>
      </c>
      <c r="H164" s="177" t="str">
        <f t="shared" si="25"/>
        <v/>
      </c>
      <c r="I164" s="177" t="str">
        <f t="shared" si="26"/>
        <v/>
      </c>
      <c r="J164" s="178" t="str">
        <f t="shared" si="27"/>
        <v/>
      </c>
      <c r="K164" s="171" t="str">
        <f t="shared" si="28"/>
        <v/>
      </c>
      <c r="L164" s="179" t="e">
        <f t="shared" si="31"/>
        <v>#VALUE!</v>
      </c>
      <c r="M164" s="180"/>
      <c r="N164" s="216">
        <v>146</v>
      </c>
      <c r="O164" s="227">
        <f t="shared" si="36"/>
        <v>276</v>
      </c>
      <c r="R164" s="188"/>
      <c r="S164" s="191"/>
      <c r="T164" s="190"/>
    </row>
    <row r="165" spans="1:20" ht="13.75" thickBot="1" x14ac:dyDescent="0.85">
      <c r="A165" s="79">
        <f t="shared" si="32"/>
        <v>147</v>
      </c>
      <c r="B165" s="174">
        <f t="shared" si="33"/>
        <v>32</v>
      </c>
      <c r="C165" s="175" t="str">
        <f t="shared" si="34"/>
        <v/>
      </c>
      <c r="D165" s="176" t="str">
        <f t="shared" si="35"/>
        <v/>
      </c>
      <c r="E165" s="167"/>
      <c r="F165" s="177" t="str">
        <f t="shared" si="29"/>
        <v/>
      </c>
      <c r="G165" s="169" t="str">
        <f t="shared" si="30"/>
        <v/>
      </c>
      <c r="H165" s="177" t="str">
        <f t="shared" si="25"/>
        <v/>
      </c>
      <c r="I165" s="177" t="str">
        <f t="shared" si="26"/>
        <v/>
      </c>
      <c r="J165" s="178" t="str">
        <f t="shared" si="27"/>
        <v/>
      </c>
      <c r="K165" s="171" t="str">
        <f t="shared" si="28"/>
        <v/>
      </c>
      <c r="L165" s="179" t="e">
        <f t="shared" si="31"/>
        <v>#VALUE!</v>
      </c>
      <c r="M165" s="180"/>
      <c r="N165" s="216">
        <v>147</v>
      </c>
      <c r="O165" s="227">
        <f t="shared" si="36"/>
        <v>277</v>
      </c>
      <c r="R165" s="188"/>
      <c r="S165" s="191"/>
      <c r="T165" s="190"/>
    </row>
    <row r="166" spans="1:20" ht="13.75" thickBot="1" x14ac:dyDescent="0.85">
      <c r="A166" s="79">
        <f t="shared" si="32"/>
        <v>148</v>
      </c>
      <c r="B166" s="174">
        <f t="shared" si="33"/>
        <v>32</v>
      </c>
      <c r="C166" s="175" t="str">
        <f t="shared" si="34"/>
        <v/>
      </c>
      <c r="D166" s="176" t="str">
        <f t="shared" si="35"/>
        <v/>
      </c>
      <c r="E166" s="167"/>
      <c r="F166" s="177" t="str">
        <f t="shared" si="29"/>
        <v/>
      </c>
      <c r="G166" s="169" t="str">
        <f t="shared" si="30"/>
        <v/>
      </c>
      <c r="H166" s="177" t="str">
        <f t="shared" si="25"/>
        <v/>
      </c>
      <c r="I166" s="177" t="str">
        <f t="shared" si="26"/>
        <v/>
      </c>
      <c r="J166" s="178" t="str">
        <f t="shared" si="27"/>
        <v/>
      </c>
      <c r="K166" s="171" t="str">
        <f t="shared" si="28"/>
        <v/>
      </c>
      <c r="L166" s="179" t="e">
        <f t="shared" si="31"/>
        <v>#VALUE!</v>
      </c>
      <c r="M166" s="180"/>
      <c r="N166" s="216">
        <v>148</v>
      </c>
      <c r="O166" s="227">
        <f t="shared" si="36"/>
        <v>278</v>
      </c>
      <c r="R166" s="188"/>
      <c r="S166" s="191"/>
      <c r="T166" s="190"/>
    </row>
    <row r="167" spans="1:20" ht="13.75" thickBot="1" x14ac:dyDescent="0.85">
      <c r="A167" s="79">
        <f t="shared" si="32"/>
        <v>149</v>
      </c>
      <c r="B167" s="174">
        <f t="shared" si="33"/>
        <v>32</v>
      </c>
      <c r="C167" s="175" t="str">
        <f t="shared" si="34"/>
        <v/>
      </c>
      <c r="D167" s="176" t="str">
        <f t="shared" si="35"/>
        <v/>
      </c>
      <c r="E167" s="167"/>
      <c r="F167" s="177" t="str">
        <f t="shared" si="29"/>
        <v/>
      </c>
      <c r="G167" s="169" t="str">
        <f t="shared" si="30"/>
        <v/>
      </c>
      <c r="H167" s="177" t="str">
        <f t="shared" si="25"/>
        <v/>
      </c>
      <c r="I167" s="177" t="str">
        <f t="shared" si="26"/>
        <v/>
      </c>
      <c r="J167" s="178" t="str">
        <f t="shared" si="27"/>
        <v/>
      </c>
      <c r="K167" s="171" t="str">
        <f t="shared" si="28"/>
        <v/>
      </c>
      <c r="L167" s="179" t="e">
        <f t="shared" si="31"/>
        <v>#VALUE!</v>
      </c>
      <c r="M167" s="180"/>
      <c r="N167" s="216">
        <v>149</v>
      </c>
      <c r="O167" s="227">
        <f t="shared" si="36"/>
        <v>279</v>
      </c>
      <c r="R167" s="188"/>
      <c r="S167" s="191"/>
      <c r="T167" s="190"/>
    </row>
    <row r="168" spans="1:20" ht="13.75" thickBot="1" x14ac:dyDescent="0.85">
      <c r="A168" s="79">
        <f t="shared" si="32"/>
        <v>150</v>
      </c>
      <c r="B168" s="174">
        <f t="shared" si="33"/>
        <v>32</v>
      </c>
      <c r="C168" s="175" t="str">
        <f t="shared" si="34"/>
        <v/>
      </c>
      <c r="D168" s="176" t="str">
        <f t="shared" si="35"/>
        <v/>
      </c>
      <c r="E168" s="181">
        <f>SUM(D159:D168)</f>
        <v>0</v>
      </c>
      <c r="F168" s="177" t="str">
        <f t="shared" si="29"/>
        <v/>
      </c>
      <c r="G168" s="169" t="str">
        <f t="shared" si="30"/>
        <v/>
      </c>
      <c r="H168" s="177" t="str">
        <f t="shared" si="25"/>
        <v/>
      </c>
      <c r="I168" s="177" t="str">
        <f t="shared" si="26"/>
        <v/>
      </c>
      <c r="J168" s="178" t="str">
        <f t="shared" si="27"/>
        <v/>
      </c>
      <c r="K168" s="171" t="str">
        <f t="shared" si="28"/>
        <v/>
      </c>
      <c r="L168" s="179" t="e">
        <f t="shared" si="31"/>
        <v>#VALUE!</v>
      </c>
      <c r="M168" s="180"/>
      <c r="N168" s="216">
        <v>150</v>
      </c>
      <c r="O168" s="227">
        <f t="shared" si="36"/>
        <v>280</v>
      </c>
      <c r="R168" s="188"/>
      <c r="S168" s="191"/>
      <c r="T168" s="190"/>
    </row>
    <row r="169" spans="1:20" ht="13.75" thickBot="1" x14ac:dyDescent="0.85">
      <c r="A169" s="79">
        <f t="shared" si="32"/>
        <v>151</v>
      </c>
      <c r="B169" s="174">
        <f t="shared" si="33"/>
        <v>32</v>
      </c>
      <c r="C169" s="175" t="str">
        <f t="shared" si="34"/>
        <v/>
      </c>
      <c r="D169" s="176" t="str">
        <f t="shared" si="35"/>
        <v/>
      </c>
      <c r="E169" s="167"/>
      <c r="F169" s="177" t="str">
        <f t="shared" si="29"/>
        <v/>
      </c>
      <c r="G169" s="169" t="str">
        <f t="shared" si="30"/>
        <v/>
      </c>
      <c r="H169" s="177" t="str">
        <f t="shared" si="25"/>
        <v/>
      </c>
      <c r="I169" s="177" t="str">
        <f t="shared" si="26"/>
        <v/>
      </c>
      <c r="J169" s="178" t="str">
        <f t="shared" si="27"/>
        <v/>
      </c>
      <c r="K169" s="171" t="str">
        <f t="shared" si="28"/>
        <v/>
      </c>
      <c r="L169" s="179" t="e">
        <f t="shared" si="31"/>
        <v>#VALUE!</v>
      </c>
      <c r="M169" s="180"/>
      <c r="N169" s="216">
        <v>151</v>
      </c>
      <c r="O169" s="227">
        <f t="shared" si="36"/>
        <v>281</v>
      </c>
      <c r="R169" s="188"/>
      <c r="S169" s="191"/>
      <c r="T169" s="190"/>
    </row>
    <row r="170" spans="1:20" ht="13.75" thickBot="1" x14ac:dyDescent="0.85">
      <c r="A170" s="79">
        <f t="shared" si="32"/>
        <v>152</v>
      </c>
      <c r="B170" s="174">
        <f t="shared" si="33"/>
        <v>32</v>
      </c>
      <c r="C170" s="175" t="str">
        <f t="shared" si="34"/>
        <v/>
      </c>
      <c r="D170" s="176" t="str">
        <f t="shared" si="35"/>
        <v/>
      </c>
      <c r="E170" s="167"/>
      <c r="F170" s="177" t="str">
        <f t="shared" si="29"/>
        <v/>
      </c>
      <c r="G170" s="169" t="str">
        <f t="shared" si="30"/>
        <v/>
      </c>
      <c r="H170" s="177" t="str">
        <f t="shared" si="25"/>
        <v/>
      </c>
      <c r="I170" s="177" t="str">
        <f t="shared" si="26"/>
        <v/>
      </c>
      <c r="J170" s="178" t="str">
        <f t="shared" si="27"/>
        <v/>
      </c>
      <c r="K170" s="171" t="str">
        <f t="shared" si="28"/>
        <v/>
      </c>
      <c r="L170" s="179" t="e">
        <f t="shared" si="31"/>
        <v>#VALUE!</v>
      </c>
      <c r="M170" s="180"/>
      <c r="N170" s="216">
        <v>152</v>
      </c>
      <c r="O170" s="227">
        <f t="shared" si="36"/>
        <v>282</v>
      </c>
      <c r="R170" s="188"/>
      <c r="S170" s="191"/>
      <c r="T170" s="190"/>
    </row>
    <row r="171" spans="1:20" ht="13.75" thickBot="1" x14ac:dyDescent="0.85">
      <c r="A171" s="79">
        <f t="shared" si="32"/>
        <v>153</v>
      </c>
      <c r="B171" s="174">
        <f t="shared" si="33"/>
        <v>32</v>
      </c>
      <c r="C171" s="175" t="str">
        <f t="shared" si="34"/>
        <v/>
      </c>
      <c r="D171" s="176" t="str">
        <f t="shared" si="35"/>
        <v/>
      </c>
      <c r="E171" s="167"/>
      <c r="F171" s="177" t="str">
        <f t="shared" si="29"/>
        <v/>
      </c>
      <c r="G171" s="169" t="str">
        <f t="shared" si="30"/>
        <v/>
      </c>
      <c r="H171" s="177" t="str">
        <f t="shared" si="25"/>
        <v/>
      </c>
      <c r="I171" s="177" t="str">
        <f t="shared" si="26"/>
        <v/>
      </c>
      <c r="J171" s="178" t="str">
        <f t="shared" si="27"/>
        <v/>
      </c>
      <c r="K171" s="171" t="str">
        <f t="shared" si="28"/>
        <v/>
      </c>
      <c r="L171" s="179" t="e">
        <f t="shared" si="31"/>
        <v>#VALUE!</v>
      </c>
      <c r="M171" s="180"/>
      <c r="N171" s="216">
        <v>153</v>
      </c>
      <c r="O171" s="227">
        <f t="shared" si="36"/>
        <v>283</v>
      </c>
      <c r="R171" s="188"/>
      <c r="S171" s="191"/>
      <c r="T171" s="190"/>
    </row>
    <row r="172" spans="1:20" ht="13.75" thickBot="1" x14ac:dyDescent="0.85">
      <c r="A172" s="79">
        <f t="shared" si="32"/>
        <v>154</v>
      </c>
      <c r="B172" s="174">
        <f t="shared" si="33"/>
        <v>32</v>
      </c>
      <c r="C172" s="175" t="str">
        <f t="shared" si="34"/>
        <v/>
      </c>
      <c r="D172" s="176" t="str">
        <f t="shared" si="35"/>
        <v/>
      </c>
      <c r="E172" s="167"/>
      <c r="F172" s="177" t="str">
        <f t="shared" si="29"/>
        <v/>
      </c>
      <c r="G172" s="169" t="str">
        <f t="shared" si="30"/>
        <v/>
      </c>
      <c r="H172" s="177" t="str">
        <f t="shared" si="25"/>
        <v/>
      </c>
      <c r="I172" s="177" t="str">
        <f t="shared" si="26"/>
        <v/>
      </c>
      <c r="J172" s="178" t="str">
        <f t="shared" si="27"/>
        <v/>
      </c>
      <c r="K172" s="171" t="str">
        <f t="shared" si="28"/>
        <v/>
      </c>
      <c r="L172" s="179" t="e">
        <f t="shared" si="31"/>
        <v>#VALUE!</v>
      </c>
      <c r="M172" s="180"/>
      <c r="N172" s="216">
        <v>154</v>
      </c>
      <c r="O172" s="227">
        <f t="shared" si="36"/>
        <v>284</v>
      </c>
      <c r="R172" s="188"/>
      <c r="S172" s="191"/>
      <c r="T172" s="190"/>
    </row>
    <row r="173" spans="1:20" ht="13.75" thickBot="1" x14ac:dyDescent="0.85">
      <c r="A173" s="79">
        <f t="shared" si="32"/>
        <v>155</v>
      </c>
      <c r="B173" s="174">
        <f t="shared" si="33"/>
        <v>32</v>
      </c>
      <c r="C173" s="175" t="str">
        <f t="shared" si="34"/>
        <v/>
      </c>
      <c r="D173" s="176" t="str">
        <f t="shared" si="35"/>
        <v/>
      </c>
      <c r="E173" s="167"/>
      <c r="F173" s="177" t="str">
        <f t="shared" si="29"/>
        <v/>
      </c>
      <c r="G173" s="169" t="str">
        <f t="shared" si="30"/>
        <v/>
      </c>
      <c r="H173" s="177" t="str">
        <f t="shared" si="25"/>
        <v/>
      </c>
      <c r="I173" s="177" t="str">
        <f t="shared" si="26"/>
        <v/>
      </c>
      <c r="J173" s="178" t="str">
        <f t="shared" si="27"/>
        <v/>
      </c>
      <c r="K173" s="171" t="str">
        <f t="shared" si="28"/>
        <v/>
      </c>
      <c r="L173" s="179" t="e">
        <f t="shared" si="31"/>
        <v>#VALUE!</v>
      </c>
      <c r="M173" s="180"/>
      <c r="N173" s="216">
        <v>155</v>
      </c>
      <c r="O173" s="227">
        <f t="shared" si="36"/>
        <v>285</v>
      </c>
      <c r="R173" s="188"/>
      <c r="S173" s="191"/>
      <c r="T173" s="190"/>
    </row>
    <row r="174" spans="1:20" ht="13.75" thickBot="1" x14ac:dyDescent="0.85">
      <c r="A174" s="79">
        <f t="shared" si="32"/>
        <v>156</v>
      </c>
      <c r="B174" s="174">
        <f t="shared" si="33"/>
        <v>32</v>
      </c>
      <c r="C174" s="175" t="str">
        <f t="shared" si="34"/>
        <v/>
      </c>
      <c r="D174" s="176" t="str">
        <f t="shared" si="35"/>
        <v/>
      </c>
      <c r="E174" s="167"/>
      <c r="F174" s="177" t="str">
        <f t="shared" si="29"/>
        <v/>
      </c>
      <c r="G174" s="169" t="str">
        <f t="shared" si="30"/>
        <v/>
      </c>
      <c r="H174" s="177" t="str">
        <f t="shared" si="25"/>
        <v/>
      </c>
      <c r="I174" s="177" t="str">
        <f t="shared" si="26"/>
        <v/>
      </c>
      <c r="J174" s="178" t="str">
        <f t="shared" si="27"/>
        <v/>
      </c>
      <c r="K174" s="171" t="str">
        <f t="shared" si="28"/>
        <v/>
      </c>
      <c r="L174" s="179" t="e">
        <f t="shared" si="31"/>
        <v>#VALUE!</v>
      </c>
      <c r="M174" s="180"/>
      <c r="N174" s="216">
        <v>156</v>
      </c>
      <c r="O174" s="227">
        <f t="shared" si="36"/>
        <v>286</v>
      </c>
      <c r="R174" s="188"/>
      <c r="S174" s="191"/>
      <c r="T174" s="190"/>
    </row>
    <row r="175" spans="1:20" ht="13.75" thickBot="1" x14ac:dyDescent="0.85">
      <c r="A175" s="79">
        <f t="shared" si="32"/>
        <v>157</v>
      </c>
      <c r="B175" s="174">
        <f t="shared" si="33"/>
        <v>32</v>
      </c>
      <c r="C175" s="175" t="str">
        <f t="shared" si="34"/>
        <v/>
      </c>
      <c r="D175" s="176" t="str">
        <f t="shared" si="35"/>
        <v/>
      </c>
      <c r="E175" s="167"/>
      <c r="F175" s="177" t="str">
        <f t="shared" si="29"/>
        <v/>
      </c>
      <c r="G175" s="169" t="str">
        <f t="shared" si="30"/>
        <v/>
      </c>
      <c r="H175" s="177" t="str">
        <f t="shared" si="25"/>
        <v/>
      </c>
      <c r="I175" s="177" t="str">
        <f t="shared" si="26"/>
        <v/>
      </c>
      <c r="J175" s="178" t="str">
        <f t="shared" si="27"/>
        <v/>
      </c>
      <c r="K175" s="171" t="str">
        <f t="shared" si="28"/>
        <v/>
      </c>
      <c r="L175" s="179" t="e">
        <f t="shared" si="31"/>
        <v>#VALUE!</v>
      </c>
      <c r="M175" s="180"/>
      <c r="N175" s="216">
        <v>157</v>
      </c>
      <c r="O175" s="227">
        <f t="shared" si="36"/>
        <v>287</v>
      </c>
      <c r="R175" s="188"/>
      <c r="S175" s="191"/>
      <c r="T175" s="190"/>
    </row>
    <row r="176" spans="1:20" ht="13.75" thickBot="1" x14ac:dyDescent="0.85">
      <c r="A176" s="79">
        <f t="shared" si="32"/>
        <v>158</v>
      </c>
      <c r="B176" s="174">
        <f t="shared" si="33"/>
        <v>32</v>
      </c>
      <c r="C176" s="175" t="str">
        <f t="shared" si="34"/>
        <v/>
      </c>
      <c r="D176" s="176" t="str">
        <f t="shared" si="35"/>
        <v/>
      </c>
      <c r="E176" s="167"/>
      <c r="F176" s="177" t="str">
        <f t="shared" si="29"/>
        <v/>
      </c>
      <c r="G176" s="169" t="str">
        <f t="shared" si="30"/>
        <v/>
      </c>
      <c r="H176" s="177" t="str">
        <f t="shared" si="25"/>
        <v/>
      </c>
      <c r="I176" s="177" t="str">
        <f t="shared" si="26"/>
        <v/>
      </c>
      <c r="J176" s="178" t="str">
        <f t="shared" si="27"/>
        <v/>
      </c>
      <c r="K176" s="171" t="str">
        <f t="shared" si="28"/>
        <v/>
      </c>
      <c r="L176" s="179" t="e">
        <f t="shared" si="31"/>
        <v>#VALUE!</v>
      </c>
      <c r="M176" s="180"/>
      <c r="N176" s="216">
        <v>158</v>
      </c>
      <c r="O176" s="227">
        <f t="shared" si="36"/>
        <v>288</v>
      </c>
      <c r="R176" s="188"/>
      <c r="S176" s="191"/>
      <c r="T176" s="190"/>
    </row>
    <row r="177" spans="1:20" ht="13.75" thickBot="1" x14ac:dyDescent="0.85">
      <c r="A177" s="79">
        <f t="shared" si="32"/>
        <v>159</v>
      </c>
      <c r="B177" s="174">
        <f t="shared" si="33"/>
        <v>32</v>
      </c>
      <c r="C177" s="175" t="str">
        <f t="shared" si="34"/>
        <v/>
      </c>
      <c r="D177" s="176" t="str">
        <f t="shared" si="35"/>
        <v/>
      </c>
      <c r="E177" s="167"/>
      <c r="F177" s="177" t="str">
        <f t="shared" si="29"/>
        <v/>
      </c>
      <c r="G177" s="169" t="str">
        <f t="shared" si="30"/>
        <v/>
      </c>
      <c r="H177" s="177" t="str">
        <f t="shared" si="25"/>
        <v/>
      </c>
      <c r="I177" s="177" t="str">
        <f t="shared" si="26"/>
        <v/>
      </c>
      <c r="J177" s="178" t="str">
        <f t="shared" si="27"/>
        <v/>
      </c>
      <c r="K177" s="171" t="str">
        <f t="shared" si="28"/>
        <v/>
      </c>
      <c r="L177" s="179" t="e">
        <f t="shared" si="31"/>
        <v>#VALUE!</v>
      </c>
      <c r="M177" s="180"/>
      <c r="N177" s="216">
        <v>159</v>
      </c>
      <c r="O177" s="227">
        <f t="shared" si="36"/>
        <v>289</v>
      </c>
      <c r="R177" s="188"/>
      <c r="S177" s="191"/>
      <c r="T177" s="190"/>
    </row>
    <row r="178" spans="1:20" ht="13.75" thickBot="1" x14ac:dyDescent="0.85">
      <c r="A178" s="79">
        <f t="shared" si="32"/>
        <v>160</v>
      </c>
      <c r="B178" s="174">
        <f t="shared" si="33"/>
        <v>32</v>
      </c>
      <c r="C178" s="175" t="str">
        <f t="shared" si="34"/>
        <v/>
      </c>
      <c r="D178" s="176" t="str">
        <f t="shared" si="35"/>
        <v/>
      </c>
      <c r="E178" s="181">
        <f>SUM(D169:D178)</f>
        <v>0</v>
      </c>
      <c r="F178" s="177" t="str">
        <f t="shared" si="29"/>
        <v/>
      </c>
      <c r="G178" s="169" t="str">
        <f t="shared" si="30"/>
        <v/>
      </c>
      <c r="H178" s="177" t="str">
        <f t="shared" si="25"/>
        <v/>
      </c>
      <c r="I178" s="177" t="str">
        <f t="shared" si="26"/>
        <v/>
      </c>
      <c r="J178" s="178" t="str">
        <f t="shared" si="27"/>
        <v/>
      </c>
      <c r="K178" s="171" t="str">
        <f t="shared" si="28"/>
        <v/>
      </c>
      <c r="L178" s="179" t="e">
        <f t="shared" si="31"/>
        <v>#VALUE!</v>
      </c>
      <c r="M178" s="180"/>
      <c r="N178" s="216">
        <v>160</v>
      </c>
      <c r="O178" s="227">
        <f t="shared" si="36"/>
        <v>290</v>
      </c>
      <c r="R178" s="188"/>
      <c r="S178" s="191"/>
      <c r="T178" s="190"/>
    </row>
    <row r="179" spans="1:20" ht="13.75" thickBot="1" x14ac:dyDescent="0.85">
      <c r="A179" s="79">
        <f t="shared" si="32"/>
        <v>161</v>
      </c>
      <c r="B179" s="174">
        <f t="shared" si="33"/>
        <v>32</v>
      </c>
      <c r="C179" s="175" t="str">
        <f t="shared" si="34"/>
        <v/>
      </c>
      <c r="D179" s="176" t="str">
        <f t="shared" si="35"/>
        <v/>
      </c>
      <c r="E179" s="167"/>
      <c r="F179" s="177" t="str">
        <f t="shared" si="29"/>
        <v/>
      </c>
      <c r="G179" s="169" t="str">
        <f t="shared" si="30"/>
        <v/>
      </c>
      <c r="H179" s="177" t="str">
        <f t="shared" si="25"/>
        <v/>
      </c>
      <c r="I179" s="177" t="str">
        <f t="shared" si="26"/>
        <v/>
      </c>
      <c r="J179" s="178" t="str">
        <f t="shared" si="27"/>
        <v/>
      </c>
      <c r="K179" s="171" t="str">
        <f t="shared" si="28"/>
        <v/>
      </c>
      <c r="L179" s="179" t="e">
        <f t="shared" si="31"/>
        <v>#VALUE!</v>
      </c>
      <c r="M179" s="180"/>
      <c r="N179" s="216">
        <v>161</v>
      </c>
      <c r="O179" s="227">
        <f t="shared" si="36"/>
        <v>291</v>
      </c>
      <c r="R179" s="188"/>
      <c r="S179" s="191"/>
      <c r="T179" s="190"/>
    </row>
    <row r="180" spans="1:20" ht="13.75" thickBot="1" x14ac:dyDescent="0.85">
      <c r="A180" s="79">
        <f t="shared" si="32"/>
        <v>162</v>
      </c>
      <c r="B180" s="174">
        <f t="shared" si="33"/>
        <v>32</v>
      </c>
      <c r="C180" s="175" t="str">
        <f t="shared" si="34"/>
        <v/>
      </c>
      <c r="D180" s="176" t="str">
        <f t="shared" si="35"/>
        <v/>
      </c>
      <c r="E180" s="167"/>
      <c r="F180" s="177" t="str">
        <f t="shared" si="29"/>
        <v/>
      </c>
      <c r="G180" s="169" t="str">
        <f t="shared" si="30"/>
        <v/>
      </c>
      <c r="H180" s="177" t="str">
        <f t="shared" si="25"/>
        <v/>
      </c>
      <c r="I180" s="177" t="str">
        <f t="shared" si="26"/>
        <v/>
      </c>
      <c r="J180" s="178" t="str">
        <f t="shared" si="27"/>
        <v/>
      </c>
      <c r="K180" s="171" t="str">
        <f t="shared" si="28"/>
        <v/>
      </c>
      <c r="L180" s="179" t="e">
        <f t="shared" si="31"/>
        <v>#VALUE!</v>
      </c>
      <c r="M180" s="180"/>
      <c r="N180" s="216">
        <v>162</v>
      </c>
      <c r="O180" s="227">
        <f t="shared" si="36"/>
        <v>292</v>
      </c>
      <c r="R180" s="188"/>
      <c r="S180" s="191"/>
      <c r="T180" s="190"/>
    </row>
    <row r="181" spans="1:20" ht="13.75" thickBot="1" x14ac:dyDescent="0.85">
      <c r="A181" s="79">
        <f t="shared" si="32"/>
        <v>163</v>
      </c>
      <c r="B181" s="174">
        <f t="shared" si="33"/>
        <v>32</v>
      </c>
      <c r="C181" s="175" t="str">
        <f t="shared" si="34"/>
        <v/>
      </c>
      <c r="D181" s="176" t="str">
        <f t="shared" si="35"/>
        <v/>
      </c>
      <c r="E181" s="167"/>
      <c r="F181" s="177" t="str">
        <f t="shared" si="29"/>
        <v/>
      </c>
      <c r="G181" s="169" t="str">
        <f t="shared" si="30"/>
        <v/>
      </c>
      <c r="H181" s="177" t="str">
        <f t="shared" si="25"/>
        <v/>
      </c>
      <c r="I181" s="177" t="str">
        <f t="shared" si="26"/>
        <v/>
      </c>
      <c r="J181" s="178" t="str">
        <f t="shared" si="27"/>
        <v/>
      </c>
      <c r="K181" s="171" t="str">
        <f t="shared" si="28"/>
        <v/>
      </c>
      <c r="L181" s="179" t="e">
        <f t="shared" si="31"/>
        <v>#VALUE!</v>
      </c>
      <c r="M181" s="180"/>
      <c r="N181" s="216">
        <v>163</v>
      </c>
      <c r="O181" s="227">
        <f t="shared" si="36"/>
        <v>293</v>
      </c>
      <c r="R181" s="188"/>
      <c r="S181" s="191"/>
      <c r="T181" s="190"/>
    </row>
    <row r="182" spans="1:20" ht="13.75" thickBot="1" x14ac:dyDescent="0.85">
      <c r="A182" s="79">
        <f t="shared" si="32"/>
        <v>164</v>
      </c>
      <c r="B182" s="174">
        <f t="shared" si="33"/>
        <v>32</v>
      </c>
      <c r="C182" s="175" t="str">
        <f t="shared" si="34"/>
        <v/>
      </c>
      <c r="D182" s="176" t="str">
        <f t="shared" si="35"/>
        <v/>
      </c>
      <c r="E182" s="167"/>
      <c r="F182" s="177" t="str">
        <f t="shared" si="29"/>
        <v/>
      </c>
      <c r="G182" s="169" t="str">
        <f t="shared" si="30"/>
        <v/>
      </c>
      <c r="H182" s="177" t="str">
        <f t="shared" si="25"/>
        <v/>
      </c>
      <c r="I182" s="177" t="str">
        <f t="shared" si="26"/>
        <v/>
      </c>
      <c r="J182" s="178" t="str">
        <f t="shared" si="27"/>
        <v/>
      </c>
      <c r="K182" s="171" t="str">
        <f t="shared" si="28"/>
        <v/>
      </c>
      <c r="L182" s="179" t="e">
        <f t="shared" si="31"/>
        <v>#VALUE!</v>
      </c>
      <c r="M182" s="180"/>
      <c r="N182" s="216">
        <v>164</v>
      </c>
      <c r="O182" s="227">
        <f t="shared" si="36"/>
        <v>294</v>
      </c>
      <c r="R182" s="188"/>
      <c r="S182" s="191"/>
      <c r="T182" s="190"/>
    </row>
    <row r="183" spans="1:20" ht="13.75" thickBot="1" x14ac:dyDescent="0.85">
      <c r="A183" s="79">
        <f t="shared" si="32"/>
        <v>165</v>
      </c>
      <c r="B183" s="174">
        <f t="shared" si="33"/>
        <v>32</v>
      </c>
      <c r="C183" s="175" t="str">
        <f t="shared" si="34"/>
        <v/>
      </c>
      <c r="D183" s="176" t="str">
        <f t="shared" si="35"/>
        <v/>
      </c>
      <c r="E183" s="167"/>
      <c r="F183" s="177" t="str">
        <f t="shared" si="29"/>
        <v/>
      </c>
      <c r="G183" s="169" t="str">
        <f t="shared" si="30"/>
        <v/>
      </c>
      <c r="H183" s="177" t="str">
        <f t="shared" si="25"/>
        <v/>
      </c>
      <c r="I183" s="177" t="str">
        <f t="shared" si="26"/>
        <v/>
      </c>
      <c r="J183" s="178" t="str">
        <f t="shared" si="27"/>
        <v/>
      </c>
      <c r="K183" s="171" t="str">
        <f t="shared" si="28"/>
        <v/>
      </c>
      <c r="L183" s="179" t="e">
        <f t="shared" si="31"/>
        <v>#VALUE!</v>
      </c>
      <c r="M183" s="180"/>
      <c r="N183" s="216">
        <v>165</v>
      </c>
      <c r="O183" s="227">
        <f t="shared" si="36"/>
        <v>295</v>
      </c>
      <c r="R183" s="188"/>
      <c r="S183" s="191"/>
      <c r="T183" s="190"/>
    </row>
    <row r="184" spans="1:20" ht="13.75" thickBot="1" x14ac:dyDescent="0.85">
      <c r="A184" s="79">
        <f t="shared" si="32"/>
        <v>166</v>
      </c>
      <c r="B184" s="174">
        <f t="shared" si="33"/>
        <v>32</v>
      </c>
      <c r="C184" s="175" t="str">
        <f t="shared" si="34"/>
        <v/>
      </c>
      <c r="D184" s="176" t="str">
        <f t="shared" si="35"/>
        <v/>
      </c>
      <c r="E184" s="167"/>
      <c r="F184" s="177" t="str">
        <f t="shared" si="29"/>
        <v/>
      </c>
      <c r="G184" s="169" t="str">
        <f t="shared" si="30"/>
        <v/>
      </c>
      <c r="H184" s="177" t="str">
        <f t="shared" si="25"/>
        <v/>
      </c>
      <c r="I184" s="177" t="str">
        <f t="shared" si="26"/>
        <v/>
      </c>
      <c r="J184" s="178" t="str">
        <f t="shared" si="27"/>
        <v/>
      </c>
      <c r="K184" s="171" t="str">
        <f t="shared" si="28"/>
        <v/>
      </c>
      <c r="L184" s="179" t="e">
        <f t="shared" si="31"/>
        <v>#VALUE!</v>
      </c>
      <c r="M184" s="180"/>
      <c r="N184" s="216">
        <v>166</v>
      </c>
      <c r="O184" s="227">
        <f t="shared" si="36"/>
        <v>296</v>
      </c>
      <c r="R184" s="188"/>
      <c r="S184" s="191"/>
      <c r="T184" s="190"/>
    </row>
    <row r="185" spans="1:20" ht="13.75" thickBot="1" x14ac:dyDescent="0.85">
      <c r="A185" s="79">
        <f t="shared" si="32"/>
        <v>167</v>
      </c>
      <c r="B185" s="174">
        <f t="shared" si="33"/>
        <v>32</v>
      </c>
      <c r="C185" s="175" t="str">
        <f t="shared" si="34"/>
        <v/>
      </c>
      <c r="D185" s="176" t="str">
        <f t="shared" si="35"/>
        <v/>
      </c>
      <c r="E185" s="167"/>
      <c r="F185" s="177" t="str">
        <f t="shared" si="29"/>
        <v/>
      </c>
      <c r="G185" s="169" t="str">
        <f t="shared" si="30"/>
        <v/>
      </c>
      <c r="H185" s="177" t="str">
        <f t="shared" si="25"/>
        <v/>
      </c>
      <c r="I185" s="177" t="str">
        <f t="shared" si="26"/>
        <v/>
      </c>
      <c r="J185" s="178" t="str">
        <f t="shared" si="27"/>
        <v/>
      </c>
      <c r="K185" s="171" t="str">
        <f t="shared" si="28"/>
        <v/>
      </c>
      <c r="L185" s="179" t="e">
        <f t="shared" si="31"/>
        <v>#VALUE!</v>
      </c>
      <c r="M185" s="180"/>
      <c r="N185" s="216">
        <v>167</v>
      </c>
      <c r="O185" s="227">
        <f t="shared" si="36"/>
        <v>297</v>
      </c>
      <c r="R185" s="188"/>
      <c r="S185" s="191"/>
      <c r="T185" s="190"/>
    </row>
    <row r="186" spans="1:20" ht="13.75" thickBot="1" x14ac:dyDescent="0.85">
      <c r="A186" s="79">
        <f t="shared" si="32"/>
        <v>168</v>
      </c>
      <c r="B186" s="174">
        <f t="shared" si="33"/>
        <v>32</v>
      </c>
      <c r="C186" s="175" t="str">
        <f t="shared" si="34"/>
        <v/>
      </c>
      <c r="D186" s="176" t="str">
        <f t="shared" si="35"/>
        <v/>
      </c>
      <c r="E186" s="167"/>
      <c r="F186" s="177" t="str">
        <f t="shared" si="29"/>
        <v/>
      </c>
      <c r="G186" s="169" t="str">
        <f t="shared" si="30"/>
        <v/>
      </c>
      <c r="H186" s="177" t="str">
        <f t="shared" si="25"/>
        <v/>
      </c>
      <c r="I186" s="177" t="str">
        <f t="shared" si="26"/>
        <v/>
      </c>
      <c r="J186" s="178" t="str">
        <f t="shared" si="27"/>
        <v/>
      </c>
      <c r="K186" s="171" t="str">
        <f t="shared" si="28"/>
        <v/>
      </c>
      <c r="L186" s="179" t="e">
        <f t="shared" si="31"/>
        <v>#VALUE!</v>
      </c>
      <c r="M186" s="180"/>
      <c r="N186" s="216">
        <v>168</v>
      </c>
      <c r="O186" s="227">
        <f t="shared" si="36"/>
        <v>298</v>
      </c>
      <c r="R186" s="188"/>
      <c r="S186" s="191"/>
      <c r="T186" s="190"/>
    </row>
    <row r="187" spans="1:20" ht="13.75" thickBot="1" x14ac:dyDescent="0.85">
      <c r="A187" s="79">
        <f t="shared" si="32"/>
        <v>169</v>
      </c>
      <c r="B187" s="174">
        <f t="shared" si="33"/>
        <v>32</v>
      </c>
      <c r="C187" s="175" t="str">
        <f t="shared" si="34"/>
        <v/>
      </c>
      <c r="D187" s="176" t="str">
        <f t="shared" si="35"/>
        <v/>
      </c>
      <c r="E187" s="167"/>
      <c r="F187" s="177" t="str">
        <f t="shared" si="29"/>
        <v/>
      </c>
      <c r="G187" s="169" t="str">
        <f t="shared" si="30"/>
        <v/>
      </c>
      <c r="H187" s="177" t="str">
        <f t="shared" si="25"/>
        <v/>
      </c>
      <c r="I187" s="177" t="str">
        <f t="shared" si="26"/>
        <v/>
      </c>
      <c r="J187" s="178" t="str">
        <f t="shared" si="27"/>
        <v/>
      </c>
      <c r="K187" s="171" t="str">
        <f t="shared" si="28"/>
        <v/>
      </c>
      <c r="L187" s="179" t="e">
        <f t="shared" si="31"/>
        <v>#VALUE!</v>
      </c>
      <c r="M187" s="180"/>
      <c r="N187" s="216">
        <v>169</v>
      </c>
      <c r="O187" s="227">
        <f t="shared" si="36"/>
        <v>299</v>
      </c>
      <c r="R187" s="188"/>
      <c r="S187" s="191"/>
      <c r="T187" s="190"/>
    </row>
    <row r="188" spans="1:20" ht="13.75" thickBot="1" x14ac:dyDescent="0.85">
      <c r="A188" s="79">
        <f t="shared" si="32"/>
        <v>170</v>
      </c>
      <c r="B188" s="174">
        <f t="shared" si="33"/>
        <v>32</v>
      </c>
      <c r="C188" s="175" t="str">
        <f t="shared" si="34"/>
        <v/>
      </c>
      <c r="D188" s="176" t="str">
        <f t="shared" si="35"/>
        <v/>
      </c>
      <c r="E188" s="181">
        <f>SUM(D179:D188)</f>
        <v>0</v>
      </c>
      <c r="F188" s="177" t="str">
        <f t="shared" si="29"/>
        <v/>
      </c>
      <c r="G188" s="169" t="str">
        <f t="shared" si="30"/>
        <v/>
      </c>
      <c r="H188" s="177" t="str">
        <f t="shared" si="25"/>
        <v/>
      </c>
      <c r="I188" s="177" t="str">
        <f t="shared" si="26"/>
        <v/>
      </c>
      <c r="J188" s="178" t="str">
        <f t="shared" si="27"/>
        <v/>
      </c>
      <c r="K188" s="171" t="str">
        <f t="shared" si="28"/>
        <v/>
      </c>
      <c r="L188" s="179" t="e">
        <f t="shared" si="31"/>
        <v>#VALUE!</v>
      </c>
      <c r="M188" s="180"/>
      <c r="N188" s="216">
        <v>170</v>
      </c>
      <c r="O188" s="227">
        <f t="shared" si="36"/>
        <v>300</v>
      </c>
      <c r="R188" s="188"/>
      <c r="S188" s="191"/>
      <c r="T188" s="190"/>
    </row>
    <row r="189" spans="1:20" ht="13.75" thickBot="1" x14ac:dyDescent="0.85">
      <c r="A189" s="79">
        <f t="shared" si="32"/>
        <v>171</v>
      </c>
      <c r="B189" s="174">
        <f t="shared" si="33"/>
        <v>32</v>
      </c>
      <c r="C189" s="175" t="str">
        <f t="shared" si="34"/>
        <v/>
      </c>
      <c r="D189" s="176" t="str">
        <f t="shared" si="35"/>
        <v/>
      </c>
      <c r="E189" s="167"/>
      <c r="F189" s="177" t="str">
        <f t="shared" si="29"/>
        <v/>
      </c>
      <c r="G189" s="169" t="str">
        <f t="shared" si="30"/>
        <v/>
      </c>
      <c r="H189" s="177" t="str">
        <f t="shared" si="25"/>
        <v/>
      </c>
      <c r="I189" s="177" t="str">
        <f t="shared" si="26"/>
        <v/>
      </c>
      <c r="J189" s="178" t="str">
        <f t="shared" si="27"/>
        <v/>
      </c>
      <c r="K189" s="171" t="str">
        <f t="shared" si="28"/>
        <v/>
      </c>
      <c r="L189" s="179" t="e">
        <f t="shared" si="31"/>
        <v>#VALUE!</v>
      </c>
      <c r="M189" s="180"/>
      <c r="N189" s="216">
        <v>171</v>
      </c>
      <c r="O189" s="227">
        <f t="shared" si="36"/>
        <v>301</v>
      </c>
      <c r="R189" s="188"/>
      <c r="S189" s="191"/>
      <c r="T189" s="190"/>
    </row>
    <row r="190" spans="1:20" ht="13.75" thickBot="1" x14ac:dyDescent="0.85">
      <c r="A190" s="79">
        <f t="shared" si="32"/>
        <v>172</v>
      </c>
      <c r="B190" s="174">
        <f t="shared" si="33"/>
        <v>32</v>
      </c>
      <c r="C190" s="175" t="str">
        <f t="shared" si="34"/>
        <v/>
      </c>
      <c r="D190" s="176" t="str">
        <f t="shared" si="35"/>
        <v/>
      </c>
      <c r="E190" s="167"/>
      <c r="F190" s="177" t="str">
        <f t="shared" si="29"/>
        <v/>
      </c>
      <c r="G190" s="169" t="str">
        <f t="shared" si="30"/>
        <v/>
      </c>
      <c r="H190" s="177" t="str">
        <f t="shared" si="25"/>
        <v/>
      </c>
      <c r="I190" s="177" t="str">
        <f t="shared" si="26"/>
        <v/>
      </c>
      <c r="J190" s="178" t="str">
        <f t="shared" si="27"/>
        <v/>
      </c>
      <c r="K190" s="171" t="str">
        <f t="shared" si="28"/>
        <v/>
      </c>
      <c r="L190" s="179" t="e">
        <f t="shared" si="31"/>
        <v>#VALUE!</v>
      </c>
      <c r="M190" s="180"/>
      <c r="N190" s="216">
        <v>172</v>
      </c>
      <c r="O190" s="227">
        <f t="shared" si="36"/>
        <v>302</v>
      </c>
      <c r="R190" s="188"/>
      <c r="S190" s="191"/>
      <c r="T190" s="190"/>
    </row>
    <row r="191" spans="1:20" ht="13.75" thickBot="1" x14ac:dyDescent="0.85">
      <c r="A191" s="79">
        <f t="shared" si="32"/>
        <v>173</v>
      </c>
      <c r="B191" s="174">
        <f t="shared" si="33"/>
        <v>32</v>
      </c>
      <c r="C191" s="175" t="str">
        <f t="shared" si="34"/>
        <v/>
      </c>
      <c r="D191" s="176" t="str">
        <f t="shared" si="35"/>
        <v/>
      </c>
      <c r="E191" s="167"/>
      <c r="F191" s="177" t="str">
        <f t="shared" si="29"/>
        <v/>
      </c>
      <c r="G191" s="169" t="str">
        <f t="shared" si="30"/>
        <v/>
      </c>
      <c r="H191" s="177" t="str">
        <f t="shared" si="25"/>
        <v/>
      </c>
      <c r="I191" s="177" t="str">
        <f t="shared" si="26"/>
        <v/>
      </c>
      <c r="J191" s="178" t="str">
        <f t="shared" si="27"/>
        <v/>
      </c>
      <c r="K191" s="171" t="str">
        <f t="shared" si="28"/>
        <v/>
      </c>
      <c r="L191" s="179" t="e">
        <f t="shared" si="31"/>
        <v>#VALUE!</v>
      </c>
      <c r="M191" s="180"/>
      <c r="N191" s="216">
        <v>173</v>
      </c>
      <c r="O191" s="227">
        <f t="shared" si="36"/>
        <v>303</v>
      </c>
      <c r="R191" s="188"/>
      <c r="S191" s="191"/>
      <c r="T191" s="190"/>
    </row>
    <row r="192" spans="1:20" ht="13.75" thickBot="1" x14ac:dyDescent="0.85">
      <c r="A192" s="79">
        <f t="shared" si="32"/>
        <v>174</v>
      </c>
      <c r="B192" s="174">
        <f t="shared" si="33"/>
        <v>32</v>
      </c>
      <c r="C192" s="175" t="str">
        <f t="shared" si="34"/>
        <v/>
      </c>
      <c r="D192" s="176" t="str">
        <f t="shared" si="35"/>
        <v/>
      </c>
      <c r="E192" s="167"/>
      <c r="F192" s="177" t="str">
        <f t="shared" si="29"/>
        <v/>
      </c>
      <c r="G192" s="169" t="str">
        <f t="shared" si="30"/>
        <v/>
      </c>
      <c r="H192" s="177" t="str">
        <f t="shared" si="25"/>
        <v/>
      </c>
      <c r="I192" s="177" t="str">
        <f t="shared" si="26"/>
        <v/>
      </c>
      <c r="J192" s="178" t="str">
        <f t="shared" si="27"/>
        <v/>
      </c>
      <c r="K192" s="171" t="str">
        <f t="shared" si="28"/>
        <v/>
      </c>
      <c r="L192" s="179" t="e">
        <f t="shared" si="31"/>
        <v>#VALUE!</v>
      </c>
      <c r="M192" s="180"/>
      <c r="N192" s="216">
        <v>174</v>
      </c>
      <c r="O192" s="227">
        <f t="shared" si="36"/>
        <v>304</v>
      </c>
      <c r="R192" s="188"/>
      <c r="S192" s="191"/>
      <c r="T192" s="190"/>
    </row>
    <row r="193" spans="1:20" ht="13.75" thickBot="1" x14ac:dyDescent="0.85">
      <c r="A193" s="79">
        <f t="shared" si="32"/>
        <v>175</v>
      </c>
      <c r="B193" s="174">
        <f t="shared" si="33"/>
        <v>32</v>
      </c>
      <c r="C193" s="175" t="str">
        <f t="shared" si="34"/>
        <v/>
      </c>
      <c r="D193" s="176" t="str">
        <f t="shared" si="35"/>
        <v/>
      </c>
      <c r="E193" s="167"/>
      <c r="F193" s="177" t="str">
        <f t="shared" si="29"/>
        <v/>
      </c>
      <c r="G193" s="169" t="str">
        <f t="shared" si="30"/>
        <v/>
      </c>
      <c r="H193" s="177" t="str">
        <f t="shared" si="25"/>
        <v/>
      </c>
      <c r="I193" s="177" t="str">
        <f t="shared" si="26"/>
        <v/>
      </c>
      <c r="J193" s="178" t="str">
        <f t="shared" si="27"/>
        <v/>
      </c>
      <c r="K193" s="171" t="str">
        <f t="shared" si="28"/>
        <v/>
      </c>
      <c r="L193" s="179" t="e">
        <f t="shared" si="31"/>
        <v>#VALUE!</v>
      </c>
      <c r="M193" s="180"/>
      <c r="N193" s="216">
        <v>175</v>
      </c>
      <c r="O193" s="227">
        <f t="shared" si="36"/>
        <v>305</v>
      </c>
      <c r="R193" s="188"/>
      <c r="S193" s="191"/>
      <c r="T193" s="190"/>
    </row>
    <row r="194" spans="1:20" ht="13.75" thickBot="1" x14ac:dyDescent="0.85">
      <c r="A194" s="79">
        <f t="shared" si="32"/>
        <v>176</v>
      </c>
      <c r="B194" s="174">
        <f t="shared" si="33"/>
        <v>32</v>
      </c>
      <c r="C194" s="175" t="str">
        <f t="shared" si="34"/>
        <v/>
      </c>
      <c r="D194" s="176" t="str">
        <f t="shared" si="35"/>
        <v/>
      </c>
      <c r="E194" s="167"/>
      <c r="F194" s="177" t="str">
        <f t="shared" si="29"/>
        <v/>
      </c>
      <c r="G194" s="169" t="str">
        <f t="shared" si="30"/>
        <v/>
      </c>
      <c r="H194" s="177" t="str">
        <f t="shared" si="25"/>
        <v/>
      </c>
      <c r="I194" s="177" t="str">
        <f t="shared" si="26"/>
        <v/>
      </c>
      <c r="J194" s="178" t="str">
        <f t="shared" si="27"/>
        <v/>
      </c>
      <c r="K194" s="171" t="str">
        <f t="shared" si="28"/>
        <v/>
      </c>
      <c r="L194" s="179" t="e">
        <f t="shared" si="31"/>
        <v>#VALUE!</v>
      </c>
      <c r="M194" s="180"/>
      <c r="N194" s="216">
        <v>176</v>
      </c>
      <c r="O194" s="227">
        <f t="shared" si="36"/>
        <v>306</v>
      </c>
      <c r="R194" s="188"/>
      <c r="S194" s="191"/>
      <c r="T194" s="190"/>
    </row>
    <row r="195" spans="1:20" ht="13.75" thickBot="1" x14ac:dyDescent="0.85">
      <c r="A195" s="79">
        <f t="shared" si="32"/>
        <v>177</v>
      </c>
      <c r="B195" s="174">
        <f t="shared" si="33"/>
        <v>32</v>
      </c>
      <c r="C195" s="175" t="str">
        <f t="shared" si="34"/>
        <v/>
      </c>
      <c r="D195" s="176" t="str">
        <f t="shared" si="35"/>
        <v/>
      </c>
      <c r="E195" s="167"/>
      <c r="F195" s="177" t="str">
        <f t="shared" si="29"/>
        <v/>
      </c>
      <c r="G195" s="169" t="str">
        <f t="shared" si="30"/>
        <v/>
      </c>
      <c r="H195" s="177" t="str">
        <f t="shared" si="25"/>
        <v/>
      </c>
      <c r="I195" s="177" t="str">
        <f t="shared" si="26"/>
        <v/>
      </c>
      <c r="J195" s="178" t="str">
        <f t="shared" si="27"/>
        <v/>
      </c>
      <c r="K195" s="171" t="str">
        <f t="shared" si="28"/>
        <v/>
      </c>
      <c r="L195" s="179" t="e">
        <f t="shared" si="31"/>
        <v>#VALUE!</v>
      </c>
      <c r="M195" s="180"/>
      <c r="N195" s="216">
        <v>177</v>
      </c>
      <c r="O195" s="227">
        <f t="shared" si="36"/>
        <v>307</v>
      </c>
      <c r="R195" s="188"/>
      <c r="S195" s="191"/>
      <c r="T195" s="190"/>
    </row>
    <row r="196" spans="1:20" ht="13.75" thickBot="1" x14ac:dyDescent="0.85">
      <c r="A196" s="79">
        <f t="shared" si="32"/>
        <v>178</v>
      </c>
      <c r="B196" s="174">
        <f t="shared" si="33"/>
        <v>32</v>
      </c>
      <c r="C196" s="175" t="str">
        <f t="shared" si="34"/>
        <v/>
      </c>
      <c r="D196" s="176" t="str">
        <f t="shared" si="35"/>
        <v/>
      </c>
      <c r="E196" s="167"/>
      <c r="F196" s="177" t="str">
        <f t="shared" si="29"/>
        <v/>
      </c>
      <c r="G196" s="169" t="str">
        <f t="shared" si="30"/>
        <v/>
      </c>
      <c r="H196" s="177" t="str">
        <f t="shared" si="25"/>
        <v/>
      </c>
      <c r="I196" s="177" t="str">
        <f t="shared" si="26"/>
        <v/>
      </c>
      <c r="J196" s="178" t="str">
        <f t="shared" si="27"/>
        <v/>
      </c>
      <c r="K196" s="171" t="str">
        <f t="shared" si="28"/>
        <v/>
      </c>
      <c r="L196" s="179" t="e">
        <f t="shared" si="31"/>
        <v>#VALUE!</v>
      </c>
      <c r="M196" s="180"/>
      <c r="N196" s="216">
        <v>178</v>
      </c>
      <c r="O196" s="227">
        <f t="shared" si="36"/>
        <v>308</v>
      </c>
      <c r="R196" s="188"/>
      <c r="S196" s="191"/>
      <c r="T196" s="190"/>
    </row>
    <row r="197" spans="1:20" ht="13.75" thickBot="1" x14ac:dyDescent="0.85">
      <c r="A197" s="79">
        <f t="shared" si="32"/>
        <v>179</v>
      </c>
      <c r="B197" s="174">
        <f t="shared" si="33"/>
        <v>32</v>
      </c>
      <c r="C197" s="175" t="str">
        <f t="shared" si="34"/>
        <v/>
      </c>
      <c r="D197" s="176" t="str">
        <f t="shared" si="35"/>
        <v/>
      </c>
      <c r="E197" s="167"/>
      <c r="F197" s="177" t="str">
        <f t="shared" si="29"/>
        <v/>
      </c>
      <c r="G197" s="169" t="str">
        <f t="shared" si="30"/>
        <v/>
      </c>
      <c r="H197" s="177" t="str">
        <f t="shared" si="25"/>
        <v/>
      </c>
      <c r="I197" s="177" t="str">
        <f t="shared" si="26"/>
        <v/>
      </c>
      <c r="J197" s="178" t="str">
        <f t="shared" si="27"/>
        <v/>
      </c>
      <c r="K197" s="171" t="str">
        <f t="shared" si="28"/>
        <v/>
      </c>
      <c r="L197" s="179" t="e">
        <f t="shared" si="31"/>
        <v>#VALUE!</v>
      </c>
      <c r="M197" s="180"/>
      <c r="N197" s="216">
        <v>179</v>
      </c>
      <c r="O197" s="227">
        <f t="shared" si="36"/>
        <v>309</v>
      </c>
      <c r="R197" s="188"/>
      <c r="S197" s="191"/>
      <c r="T197" s="190"/>
    </row>
    <row r="198" spans="1:20" ht="13.75" thickBot="1" x14ac:dyDescent="0.85">
      <c r="A198" s="79">
        <f t="shared" si="32"/>
        <v>180</v>
      </c>
      <c r="B198" s="174">
        <f t="shared" si="33"/>
        <v>32</v>
      </c>
      <c r="C198" s="175" t="str">
        <f t="shared" si="34"/>
        <v/>
      </c>
      <c r="D198" s="176" t="str">
        <f t="shared" si="35"/>
        <v/>
      </c>
      <c r="E198" s="181">
        <f>SUM(D189:D198)</f>
        <v>0</v>
      </c>
      <c r="F198" s="177" t="str">
        <f t="shared" si="29"/>
        <v/>
      </c>
      <c r="G198" s="169" t="str">
        <f t="shared" si="30"/>
        <v/>
      </c>
      <c r="H198" s="177" t="str">
        <f t="shared" si="25"/>
        <v/>
      </c>
      <c r="I198" s="177" t="str">
        <f t="shared" si="26"/>
        <v/>
      </c>
      <c r="J198" s="178" t="str">
        <f t="shared" si="27"/>
        <v/>
      </c>
      <c r="K198" s="171" t="str">
        <f t="shared" si="28"/>
        <v/>
      </c>
      <c r="L198" s="179" t="e">
        <f t="shared" si="31"/>
        <v>#VALUE!</v>
      </c>
      <c r="M198" s="180"/>
      <c r="N198" s="216">
        <v>180</v>
      </c>
      <c r="O198" s="227">
        <f t="shared" si="36"/>
        <v>310</v>
      </c>
      <c r="R198" s="188"/>
      <c r="S198" s="191"/>
      <c r="T198" s="190"/>
    </row>
    <row r="199" spans="1:20" ht="13.75" thickBot="1" x14ac:dyDescent="0.85">
      <c r="A199" s="79">
        <f t="shared" si="32"/>
        <v>181</v>
      </c>
      <c r="B199" s="174">
        <f t="shared" si="33"/>
        <v>32</v>
      </c>
      <c r="C199" s="175" t="str">
        <f t="shared" si="34"/>
        <v/>
      </c>
      <c r="D199" s="176" t="str">
        <f t="shared" si="35"/>
        <v/>
      </c>
      <c r="E199" s="167"/>
      <c r="F199" s="177" t="str">
        <f t="shared" si="29"/>
        <v/>
      </c>
      <c r="G199" s="169" t="str">
        <f t="shared" si="30"/>
        <v/>
      </c>
      <c r="H199" s="177" t="str">
        <f t="shared" si="25"/>
        <v/>
      </c>
      <c r="I199" s="177" t="str">
        <f t="shared" si="26"/>
        <v/>
      </c>
      <c r="J199" s="178" t="str">
        <f t="shared" si="27"/>
        <v/>
      </c>
      <c r="K199" s="171" t="str">
        <f t="shared" si="28"/>
        <v/>
      </c>
      <c r="L199" s="179" t="e">
        <f t="shared" si="31"/>
        <v>#VALUE!</v>
      </c>
      <c r="M199" s="180"/>
      <c r="N199" s="216">
        <f>N198+1</f>
        <v>181</v>
      </c>
      <c r="O199" s="227">
        <f t="shared" si="36"/>
        <v>311</v>
      </c>
      <c r="R199" s="188"/>
      <c r="S199" s="191"/>
      <c r="T199" s="190"/>
    </row>
    <row r="200" spans="1:20" ht="13.75" thickBot="1" x14ac:dyDescent="0.85">
      <c r="A200" s="79">
        <f t="shared" si="32"/>
        <v>182</v>
      </c>
      <c r="B200" s="174">
        <f t="shared" si="33"/>
        <v>32</v>
      </c>
      <c r="C200" s="175" t="str">
        <f t="shared" si="34"/>
        <v/>
      </c>
      <c r="D200" s="176" t="str">
        <f t="shared" si="35"/>
        <v/>
      </c>
      <c r="E200" s="167"/>
      <c r="F200" s="177" t="str">
        <f t="shared" si="29"/>
        <v/>
      </c>
      <c r="G200" s="169" t="str">
        <f t="shared" si="30"/>
        <v/>
      </c>
      <c r="H200" s="177" t="str">
        <f t="shared" si="25"/>
        <v/>
      </c>
      <c r="I200" s="177" t="str">
        <f t="shared" si="26"/>
        <v/>
      </c>
      <c r="J200" s="178" t="str">
        <f t="shared" si="27"/>
        <v/>
      </c>
      <c r="K200" s="171" t="str">
        <f t="shared" si="28"/>
        <v/>
      </c>
      <c r="L200" s="179" t="e">
        <f t="shared" si="31"/>
        <v>#VALUE!</v>
      </c>
      <c r="M200" s="180"/>
      <c r="N200" s="216">
        <f t="shared" ref="N200:O215" si="37">N199+1</f>
        <v>182</v>
      </c>
      <c r="O200" s="227">
        <f t="shared" si="36"/>
        <v>312</v>
      </c>
      <c r="R200" s="188"/>
      <c r="S200" s="191"/>
      <c r="T200" s="190"/>
    </row>
    <row r="201" spans="1:20" ht="13.75" thickBot="1" x14ac:dyDescent="0.85">
      <c r="A201" s="79">
        <f t="shared" si="32"/>
        <v>183</v>
      </c>
      <c r="B201" s="174">
        <f t="shared" si="33"/>
        <v>32</v>
      </c>
      <c r="C201" s="175" t="str">
        <f t="shared" si="34"/>
        <v/>
      </c>
      <c r="D201" s="176" t="str">
        <f t="shared" si="35"/>
        <v/>
      </c>
      <c r="E201" s="167"/>
      <c r="F201" s="177" t="str">
        <f t="shared" si="29"/>
        <v/>
      </c>
      <c r="G201" s="169" t="str">
        <f t="shared" si="30"/>
        <v/>
      </c>
      <c r="H201" s="177" t="str">
        <f t="shared" si="25"/>
        <v/>
      </c>
      <c r="I201" s="177" t="str">
        <f t="shared" si="26"/>
        <v/>
      </c>
      <c r="J201" s="178" t="str">
        <f t="shared" si="27"/>
        <v/>
      </c>
      <c r="K201" s="171" t="str">
        <f t="shared" si="28"/>
        <v/>
      </c>
      <c r="L201" s="179" t="e">
        <f t="shared" si="31"/>
        <v>#VALUE!</v>
      </c>
      <c r="M201" s="180"/>
      <c r="N201" s="216">
        <f t="shared" si="37"/>
        <v>183</v>
      </c>
      <c r="O201" s="227">
        <f t="shared" si="36"/>
        <v>313</v>
      </c>
      <c r="R201" s="188"/>
      <c r="S201" s="191"/>
      <c r="T201" s="190"/>
    </row>
    <row r="202" spans="1:20" ht="13.75" thickBot="1" x14ac:dyDescent="0.85">
      <c r="A202" s="79">
        <f t="shared" si="32"/>
        <v>184</v>
      </c>
      <c r="B202" s="174">
        <f t="shared" si="33"/>
        <v>32</v>
      </c>
      <c r="C202" s="175" t="str">
        <f t="shared" si="34"/>
        <v/>
      </c>
      <c r="D202" s="176" t="str">
        <f t="shared" si="35"/>
        <v/>
      </c>
      <c r="E202" s="167"/>
      <c r="F202" s="177" t="str">
        <f t="shared" si="29"/>
        <v/>
      </c>
      <c r="G202" s="169" t="str">
        <f t="shared" si="30"/>
        <v/>
      </c>
      <c r="H202" s="177" t="str">
        <f t="shared" si="25"/>
        <v/>
      </c>
      <c r="I202" s="177" t="str">
        <f t="shared" si="26"/>
        <v/>
      </c>
      <c r="J202" s="178" t="str">
        <f t="shared" si="27"/>
        <v/>
      </c>
      <c r="K202" s="171" t="str">
        <f t="shared" si="28"/>
        <v/>
      </c>
      <c r="L202" s="179" t="e">
        <f t="shared" si="31"/>
        <v>#VALUE!</v>
      </c>
      <c r="M202" s="180"/>
      <c r="N202" s="216">
        <f t="shared" si="37"/>
        <v>184</v>
      </c>
      <c r="O202" s="227">
        <f t="shared" si="36"/>
        <v>314</v>
      </c>
      <c r="R202" s="188"/>
      <c r="S202" s="191"/>
      <c r="T202" s="190"/>
    </row>
    <row r="203" spans="1:20" ht="13.75" thickBot="1" x14ac:dyDescent="0.85">
      <c r="A203" s="79">
        <f t="shared" si="32"/>
        <v>185</v>
      </c>
      <c r="B203" s="174">
        <f t="shared" si="33"/>
        <v>32</v>
      </c>
      <c r="C203" s="175" t="str">
        <f t="shared" si="34"/>
        <v/>
      </c>
      <c r="D203" s="176" t="str">
        <f t="shared" si="35"/>
        <v/>
      </c>
      <c r="E203" s="167"/>
      <c r="F203" s="177" t="str">
        <f t="shared" si="29"/>
        <v/>
      </c>
      <c r="G203" s="169" t="str">
        <f t="shared" si="30"/>
        <v/>
      </c>
      <c r="H203" s="177" t="str">
        <f t="shared" si="25"/>
        <v/>
      </c>
      <c r="I203" s="177" t="str">
        <f t="shared" si="26"/>
        <v/>
      </c>
      <c r="J203" s="178" t="str">
        <f t="shared" si="27"/>
        <v/>
      </c>
      <c r="K203" s="171" t="str">
        <f t="shared" si="28"/>
        <v/>
      </c>
      <c r="L203" s="179" t="e">
        <f t="shared" si="31"/>
        <v>#VALUE!</v>
      </c>
      <c r="M203" s="180"/>
      <c r="N203" s="216">
        <f t="shared" si="37"/>
        <v>185</v>
      </c>
      <c r="O203" s="227">
        <f t="shared" si="36"/>
        <v>315</v>
      </c>
      <c r="R203" s="188"/>
      <c r="S203" s="191"/>
      <c r="T203" s="190"/>
    </row>
    <row r="204" spans="1:20" ht="13.75" thickBot="1" x14ac:dyDescent="0.85">
      <c r="A204" s="79">
        <f t="shared" si="32"/>
        <v>186</v>
      </c>
      <c r="B204" s="174">
        <f t="shared" si="33"/>
        <v>32</v>
      </c>
      <c r="C204" s="175" t="str">
        <f t="shared" si="34"/>
        <v/>
      </c>
      <c r="D204" s="176" t="str">
        <f t="shared" si="35"/>
        <v/>
      </c>
      <c r="E204" s="167"/>
      <c r="F204" s="177" t="str">
        <f t="shared" si="29"/>
        <v/>
      </c>
      <c r="G204" s="169" t="str">
        <f t="shared" si="30"/>
        <v/>
      </c>
      <c r="H204" s="177" t="str">
        <f t="shared" si="25"/>
        <v/>
      </c>
      <c r="I204" s="177" t="str">
        <f t="shared" si="26"/>
        <v/>
      </c>
      <c r="J204" s="178" t="str">
        <f t="shared" si="27"/>
        <v/>
      </c>
      <c r="K204" s="171" t="str">
        <f t="shared" si="28"/>
        <v/>
      </c>
      <c r="L204" s="179" t="e">
        <f t="shared" si="31"/>
        <v>#VALUE!</v>
      </c>
      <c r="M204" s="180"/>
      <c r="N204" s="216">
        <f t="shared" si="37"/>
        <v>186</v>
      </c>
      <c r="O204" s="227">
        <f t="shared" si="36"/>
        <v>316</v>
      </c>
      <c r="R204" s="188"/>
      <c r="S204" s="191"/>
      <c r="T204" s="190"/>
    </row>
    <row r="205" spans="1:20" ht="13.75" thickBot="1" x14ac:dyDescent="0.85">
      <c r="A205" s="79">
        <f t="shared" si="32"/>
        <v>187</v>
      </c>
      <c r="B205" s="174">
        <f t="shared" si="33"/>
        <v>32</v>
      </c>
      <c r="C205" s="175" t="str">
        <f t="shared" si="34"/>
        <v/>
      </c>
      <c r="D205" s="176" t="str">
        <f t="shared" si="35"/>
        <v/>
      </c>
      <c r="E205" s="167"/>
      <c r="F205" s="177" t="str">
        <f t="shared" si="29"/>
        <v/>
      </c>
      <c r="G205" s="169" t="str">
        <f t="shared" si="30"/>
        <v/>
      </c>
      <c r="H205" s="177" t="str">
        <f t="shared" si="25"/>
        <v/>
      </c>
      <c r="I205" s="177" t="str">
        <f t="shared" si="26"/>
        <v/>
      </c>
      <c r="J205" s="178" t="str">
        <f t="shared" si="27"/>
        <v/>
      </c>
      <c r="K205" s="171" t="str">
        <f t="shared" si="28"/>
        <v/>
      </c>
      <c r="L205" s="179" t="e">
        <f t="shared" si="31"/>
        <v>#VALUE!</v>
      </c>
      <c r="M205" s="180"/>
      <c r="N205" s="216">
        <f t="shared" si="37"/>
        <v>187</v>
      </c>
      <c r="O205" s="227">
        <f t="shared" si="36"/>
        <v>317</v>
      </c>
      <c r="R205" s="188"/>
      <c r="S205" s="191"/>
      <c r="T205" s="190"/>
    </row>
    <row r="206" spans="1:20" ht="13.75" thickBot="1" x14ac:dyDescent="0.85">
      <c r="A206" s="79">
        <f t="shared" si="32"/>
        <v>188</v>
      </c>
      <c r="B206" s="174">
        <f t="shared" si="33"/>
        <v>32</v>
      </c>
      <c r="C206" s="175" t="str">
        <f t="shared" si="34"/>
        <v/>
      </c>
      <c r="D206" s="176" t="str">
        <f t="shared" si="35"/>
        <v/>
      </c>
      <c r="E206" s="167"/>
      <c r="F206" s="177" t="str">
        <f t="shared" si="29"/>
        <v/>
      </c>
      <c r="G206" s="169" t="str">
        <f t="shared" si="30"/>
        <v/>
      </c>
      <c r="H206" s="177" t="str">
        <f t="shared" si="25"/>
        <v/>
      </c>
      <c r="I206" s="177" t="str">
        <f t="shared" si="26"/>
        <v/>
      </c>
      <c r="J206" s="178" t="str">
        <f t="shared" si="27"/>
        <v/>
      </c>
      <c r="K206" s="171" t="str">
        <f t="shared" si="28"/>
        <v/>
      </c>
      <c r="L206" s="179" t="e">
        <f t="shared" si="31"/>
        <v>#VALUE!</v>
      </c>
      <c r="M206" s="180"/>
      <c r="N206" s="216">
        <f t="shared" si="37"/>
        <v>188</v>
      </c>
      <c r="O206" s="227">
        <f t="shared" si="36"/>
        <v>318</v>
      </c>
      <c r="R206" s="188"/>
      <c r="S206" s="191"/>
      <c r="T206" s="190"/>
    </row>
    <row r="207" spans="1:20" ht="13.75" thickBot="1" x14ac:dyDescent="0.85">
      <c r="A207" s="79">
        <f t="shared" si="32"/>
        <v>189</v>
      </c>
      <c r="B207" s="174">
        <f t="shared" si="33"/>
        <v>32</v>
      </c>
      <c r="C207" s="175" t="str">
        <f t="shared" si="34"/>
        <v/>
      </c>
      <c r="D207" s="176" t="str">
        <f t="shared" si="35"/>
        <v/>
      </c>
      <c r="E207" s="167"/>
      <c r="F207" s="177" t="str">
        <f t="shared" si="29"/>
        <v/>
      </c>
      <c r="G207" s="169" t="str">
        <f t="shared" si="30"/>
        <v/>
      </c>
      <c r="H207" s="177" t="str">
        <f t="shared" si="25"/>
        <v/>
      </c>
      <c r="I207" s="177" t="str">
        <f t="shared" si="26"/>
        <v/>
      </c>
      <c r="J207" s="178" t="str">
        <f t="shared" si="27"/>
        <v/>
      </c>
      <c r="K207" s="171" t="str">
        <f t="shared" si="28"/>
        <v/>
      </c>
      <c r="L207" s="179" t="e">
        <f t="shared" si="31"/>
        <v>#VALUE!</v>
      </c>
      <c r="M207" s="180"/>
      <c r="N207" s="216">
        <f t="shared" si="37"/>
        <v>189</v>
      </c>
      <c r="O207" s="227">
        <f t="shared" si="36"/>
        <v>319</v>
      </c>
      <c r="R207" s="188"/>
      <c r="S207" s="191"/>
      <c r="T207" s="190"/>
    </row>
    <row r="208" spans="1:20" ht="13.75" thickBot="1" x14ac:dyDescent="0.85">
      <c r="A208" s="79">
        <f t="shared" si="32"/>
        <v>190</v>
      </c>
      <c r="B208" s="174">
        <f t="shared" si="33"/>
        <v>32</v>
      </c>
      <c r="C208" s="175" t="str">
        <f t="shared" si="34"/>
        <v/>
      </c>
      <c r="D208" s="176" t="str">
        <f t="shared" si="35"/>
        <v/>
      </c>
      <c r="E208" s="181">
        <f>SUM(D199:D208)</f>
        <v>0</v>
      </c>
      <c r="F208" s="177" t="str">
        <f t="shared" si="29"/>
        <v/>
      </c>
      <c r="G208" s="169" t="str">
        <f t="shared" si="30"/>
        <v/>
      </c>
      <c r="H208" s="177" t="str">
        <f t="shared" si="25"/>
        <v/>
      </c>
      <c r="I208" s="177" t="str">
        <f t="shared" si="26"/>
        <v/>
      </c>
      <c r="J208" s="178" t="str">
        <f t="shared" si="27"/>
        <v/>
      </c>
      <c r="K208" s="171" t="str">
        <f t="shared" si="28"/>
        <v/>
      </c>
      <c r="L208" s="179" t="e">
        <f t="shared" si="31"/>
        <v>#VALUE!</v>
      </c>
      <c r="M208" s="180"/>
      <c r="N208" s="216">
        <f t="shared" si="37"/>
        <v>190</v>
      </c>
      <c r="O208" s="227">
        <f t="shared" si="36"/>
        <v>320</v>
      </c>
      <c r="R208" s="188"/>
      <c r="S208" s="191"/>
      <c r="T208" s="190"/>
    </row>
    <row r="209" spans="1:20" ht="13.75" thickBot="1" x14ac:dyDescent="0.85">
      <c r="A209" s="79">
        <f t="shared" si="32"/>
        <v>191</v>
      </c>
      <c r="B209" s="174">
        <f t="shared" si="33"/>
        <v>32</v>
      </c>
      <c r="C209" s="175" t="str">
        <f t="shared" si="34"/>
        <v/>
      </c>
      <c r="D209" s="176" t="str">
        <f t="shared" si="35"/>
        <v/>
      </c>
      <c r="E209" s="167"/>
      <c r="F209" s="177" t="str">
        <f t="shared" si="29"/>
        <v/>
      </c>
      <c r="G209" s="169" t="str">
        <f t="shared" si="30"/>
        <v/>
      </c>
      <c r="H209" s="177" t="str">
        <f t="shared" si="25"/>
        <v/>
      </c>
      <c r="I209" s="177" t="str">
        <f t="shared" si="26"/>
        <v/>
      </c>
      <c r="J209" s="178" t="str">
        <f t="shared" si="27"/>
        <v/>
      </c>
      <c r="K209" s="171" t="str">
        <f t="shared" si="28"/>
        <v/>
      </c>
      <c r="L209" s="179" t="e">
        <f t="shared" si="31"/>
        <v>#VALUE!</v>
      </c>
      <c r="M209" s="180"/>
      <c r="N209" s="216">
        <f t="shared" si="37"/>
        <v>191</v>
      </c>
      <c r="O209" s="227">
        <f t="shared" si="36"/>
        <v>321</v>
      </c>
      <c r="R209" s="188"/>
      <c r="S209" s="191"/>
      <c r="T209" s="190"/>
    </row>
    <row r="210" spans="1:20" ht="13.75" thickBot="1" x14ac:dyDescent="0.85">
      <c r="A210" s="79">
        <f t="shared" si="32"/>
        <v>192</v>
      </c>
      <c r="B210" s="174">
        <f t="shared" si="33"/>
        <v>32</v>
      </c>
      <c r="C210" s="175" t="str">
        <f t="shared" si="34"/>
        <v/>
      </c>
      <c r="D210" s="176" t="str">
        <f t="shared" si="35"/>
        <v/>
      </c>
      <c r="E210" s="167"/>
      <c r="F210" s="177" t="str">
        <f t="shared" si="29"/>
        <v/>
      </c>
      <c r="G210" s="169" t="str">
        <f t="shared" si="30"/>
        <v/>
      </c>
      <c r="H210" s="177" t="str">
        <f t="shared" si="25"/>
        <v/>
      </c>
      <c r="I210" s="177" t="str">
        <f t="shared" si="26"/>
        <v/>
      </c>
      <c r="J210" s="178" t="str">
        <f t="shared" si="27"/>
        <v/>
      </c>
      <c r="K210" s="171" t="str">
        <f t="shared" si="28"/>
        <v/>
      </c>
      <c r="L210" s="179" t="e">
        <f t="shared" si="31"/>
        <v>#VALUE!</v>
      </c>
      <c r="M210" s="180"/>
      <c r="N210" s="216">
        <f t="shared" si="37"/>
        <v>192</v>
      </c>
      <c r="O210" s="227">
        <f t="shared" si="36"/>
        <v>322</v>
      </c>
      <c r="R210" s="188"/>
      <c r="S210" s="191"/>
      <c r="T210" s="190"/>
    </row>
    <row r="211" spans="1:20" ht="13.75" thickBot="1" x14ac:dyDescent="0.85">
      <c r="A211" s="79">
        <f t="shared" si="32"/>
        <v>193</v>
      </c>
      <c r="B211" s="174">
        <f t="shared" si="33"/>
        <v>32</v>
      </c>
      <c r="C211" s="175" t="str">
        <f t="shared" si="34"/>
        <v/>
      </c>
      <c r="D211" s="176" t="str">
        <f t="shared" si="35"/>
        <v/>
      </c>
      <c r="E211" s="167"/>
      <c r="F211" s="177" t="str">
        <f t="shared" si="29"/>
        <v/>
      </c>
      <c r="G211" s="169" t="str">
        <f t="shared" si="30"/>
        <v/>
      </c>
      <c r="H211" s="177" t="str">
        <f t="shared" ref="H211:H274" si="38">IF(M211&gt;0,($K$13*F211),"")</f>
        <v/>
      </c>
      <c r="I211" s="177" t="str">
        <f t="shared" ref="I211:I274" si="39">IF(M211&gt;0,($K$15*F211),"")</f>
        <v/>
      </c>
      <c r="J211" s="178" t="str">
        <f t="shared" ref="J211:J274" si="40">IF(M211&gt;0,((F211*$K$9)*$O$12),"")</f>
        <v/>
      </c>
      <c r="K211" s="171" t="str">
        <f t="shared" ref="K211:K274" si="41">IF(G211&gt;$I$12,((G211-$I$12)*$K$17),"")</f>
        <v/>
      </c>
      <c r="L211" s="179" t="e">
        <f t="shared" si="31"/>
        <v>#VALUE!</v>
      </c>
      <c r="M211" s="180"/>
      <c r="N211" s="216">
        <f t="shared" si="37"/>
        <v>193</v>
      </c>
      <c r="O211" s="227">
        <f t="shared" si="36"/>
        <v>323</v>
      </c>
      <c r="R211" s="188"/>
      <c r="S211" s="191"/>
      <c r="T211" s="190"/>
    </row>
    <row r="212" spans="1:20" ht="13.75" thickBot="1" x14ac:dyDescent="0.85">
      <c r="A212" s="79">
        <f t="shared" si="32"/>
        <v>194</v>
      </c>
      <c r="B212" s="174">
        <f t="shared" si="33"/>
        <v>32</v>
      </c>
      <c r="C212" s="175" t="str">
        <f t="shared" si="34"/>
        <v/>
      </c>
      <c r="D212" s="176" t="str">
        <f t="shared" si="35"/>
        <v/>
      </c>
      <c r="E212" s="167"/>
      <c r="F212" s="177" t="str">
        <f t="shared" ref="F212:F275" si="42">IF(M212&gt;0,(F211+D212),"")</f>
        <v/>
      </c>
      <c r="G212" s="169" t="str">
        <f t="shared" ref="G212:G275" si="43">IF(M212&gt;0,(F212+$E$17+$I$13),"")</f>
        <v/>
      </c>
      <c r="H212" s="177" t="str">
        <f t="shared" si="38"/>
        <v/>
      </c>
      <c r="I212" s="177" t="str">
        <f t="shared" si="39"/>
        <v/>
      </c>
      <c r="J212" s="178" t="str">
        <f t="shared" si="40"/>
        <v/>
      </c>
      <c r="K212" s="171" t="str">
        <f t="shared" si="41"/>
        <v/>
      </c>
      <c r="L212" s="179" t="e">
        <f t="shared" ref="L212:L275" si="44">0.052*K$12*G212</f>
        <v>#VALUE!</v>
      </c>
      <c r="M212" s="180"/>
      <c r="N212" s="216">
        <f t="shared" si="37"/>
        <v>194</v>
      </c>
      <c r="O212" s="227">
        <f t="shared" si="36"/>
        <v>324</v>
      </c>
      <c r="R212" s="188"/>
      <c r="S212" s="191"/>
      <c r="T212" s="190"/>
    </row>
    <row r="213" spans="1:20" ht="13.75" thickBot="1" x14ac:dyDescent="0.85">
      <c r="A213" s="79">
        <f t="shared" ref="A213:A276" si="45">A212+1</f>
        <v>195</v>
      </c>
      <c r="B213" s="174">
        <f t="shared" ref="B213:B276" si="46">IF(M213&lt;=1,(0),IF(M213&lt;3600,(1),IF(M213&gt;=3601,(2),"")))+B212</f>
        <v>32</v>
      </c>
      <c r="C213" s="175" t="str">
        <f t="shared" ref="C213:C276" si="47">IF(M213&gt;0,($I$14-B213),"")</f>
        <v/>
      </c>
      <c r="D213" s="176" t="str">
        <f t="shared" ref="D213:D276" si="48">IF(M213&gt;0,(M213/100),"")</f>
        <v/>
      </c>
      <c r="E213" s="167"/>
      <c r="F213" s="177" t="str">
        <f t="shared" si="42"/>
        <v/>
      </c>
      <c r="G213" s="169" t="str">
        <f t="shared" si="43"/>
        <v/>
      </c>
      <c r="H213" s="177" t="str">
        <f t="shared" si="38"/>
        <v/>
      </c>
      <c r="I213" s="177" t="str">
        <f t="shared" si="39"/>
        <v/>
      </c>
      <c r="J213" s="178" t="str">
        <f t="shared" si="40"/>
        <v/>
      </c>
      <c r="K213" s="171" t="str">
        <f t="shared" si="41"/>
        <v/>
      </c>
      <c r="L213" s="179" t="e">
        <f t="shared" si="44"/>
        <v>#VALUE!</v>
      </c>
      <c r="M213" s="180"/>
      <c r="N213" s="216">
        <f t="shared" si="37"/>
        <v>195</v>
      </c>
      <c r="O213" s="227">
        <f t="shared" si="36"/>
        <v>325</v>
      </c>
      <c r="R213" s="188"/>
      <c r="S213" s="191"/>
      <c r="T213" s="190"/>
    </row>
    <row r="214" spans="1:20" ht="13.75" thickBot="1" x14ac:dyDescent="0.85">
      <c r="A214" s="79">
        <f t="shared" si="45"/>
        <v>196</v>
      </c>
      <c r="B214" s="174">
        <f t="shared" si="46"/>
        <v>32</v>
      </c>
      <c r="C214" s="175" t="str">
        <f t="shared" si="47"/>
        <v/>
      </c>
      <c r="D214" s="176" t="str">
        <f t="shared" si="48"/>
        <v/>
      </c>
      <c r="E214" s="167"/>
      <c r="F214" s="177" t="str">
        <f t="shared" si="42"/>
        <v/>
      </c>
      <c r="G214" s="169" t="str">
        <f t="shared" si="43"/>
        <v/>
      </c>
      <c r="H214" s="177" t="str">
        <f t="shared" si="38"/>
        <v/>
      </c>
      <c r="I214" s="177" t="str">
        <f t="shared" si="39"/>
        <v/>
      </c>
      <c r="J214" s="178" t="str">
        <f t="shared" si="40"/>
        <v/>
      </c>
      <c r="K214" s="171" t="str">
        <f t="shared" si="41"/>
        <v/>
      </c>
      <c r="L214" s="179" t="e">
        <f t="shared" si="44"/>
        <v>#VALUE!</v>
      </c>
      <c r="M214" s="180"/>
      <c r="N214" s="216">
        <f t="shared" si="37"/>
        <v>196</v>
      </c>
      <c r="O214" s="227">
        <f t="shared" si="37"/>
        <v>326</v>
      </c>
      <c r="R214" s="188"/>
      <c r="S214" s="191"/>
      <c r="T214" s="190"/>
    </row>
    <row r="215" spans="1:20" ht="13.75" thickBot="1" x14ac:dyDescent="0.85">
      <c r="A215" s="79">
        <f t="shared" si="45"/>
        <v>197</v>
      </c>
      <c r="B215" s="174">
        <f t="shared" si="46"/>
        <v>32</v>
      </c>
      <c r="C215" s="175" t="str">
        <f t="shared" si="47"/>
        <v/>
      </c>
      <c r="D215" s="176" t="str">
        <f t="shared" si="48"/>
        <v/>
      </c>
      <c r="E215" s="167"/>
      <c r="F215" s="177" t="str">
        <f t="shared" si="42"/>
        <v/>
      </c>
      <c r="G215" s="169" t="str">
        <f t="shared" si="43"/>
        <v/>
      </c>
      <c r="H215" s="177" t="str">
        <f t="shared" si="38"/>
        <v/>
      </c>
      <c r="I215" s="177" t="str">
        <f t="shared" si="39"/>
        <v/>
      </c>
      <c r="J215" s="178" t="str">
        <f t="shared" si="40"/>
        <v/>
      </c>
      <c r="K215" s="171" t="str">
        <f t="shared" si="41"/>
        <v/>
      </c>
      <c r="L215" s="179" t="e">
        <f t="shared" si="44"/>
        <v>#VALUE!</v>
      </c>
      <c r="M215" s="180"/>
      <c r="N215" s="216">
        <f t="shared" si="37"/>
        <v>197</v>
      </c>
      <c r="O215" s="227">
        <f t="shared" si="37"/>
        <v>327</v>
      </c>
      <c r="R215" s="188"/>
      <c r="S215" s="191"/>
      <c r="T215" s="190"/>
    </row>
    <row r="216" spans="1:20" ht="13.75" thickBot="1" x14ac:dyDescent="0.85">
      <c r="A216" s="79">
        <f t="shared" si="45"/>
        <v>198</v>
      </c>
      <c r="B216" s="174">
        <f t="shared" si="46"/>
        <v>32</v>
      </c>
      <c r="C216" s="175" t="str">
        <f t="shared" si="47"/>
        <v/>
      </c>
      <c r="D216" s="176" t="str">
        <f t="shared" si="48"/>
        <v/>
      </c>
      <c r="E216" s="167"/>
      <c r="F216" s="177" t="str">
        <f t="shared" si="42"/>
        <v/>
      </c>
      <c r="G216" s="169" t="str">
        <f t="shared" si="43"/>
        <v/>
      </c>
      <c r="H216" s="177" t="str">
        <f t="shared" si="38"/>
        <v/>
      </c>
      <c r="I216" s="177" t="str">
        <f t="shared" si="39"/>
        <v/>
      </c>
      <c r="J216" s="178" t="str">
        <f t="shared" si="40"/>
        <v/>
      </c>
      <c r="K216" s="171" t="str">
        <f t="shared" si="41"/>
        <v/>
      </c>
      <c r="L216" s="179" t="e">
        <f t="shared" si="44"/>
        <v>#VALUE!</v>
      </c>
      <c r="M216" s="180"/>
      <c r="N216" s="216">
        <f t="shared" ref="N216:O231" si="49">N215+1</f>
        <v>198</v>
      </c>
      <c r="O216" s="227">
        <f t="shared" si="49"/>
        <v>328</v>
      </c>
      <c r="R216" s="188"/>
      <c r="S216" s="191"/>
      <c r="T216" s="190"/>
    </row>
    <row r="217" spans="1:20" ht="13.75" thickBot="1" x14ac:dyDescent="0.85">
      <c r="A217" s="79">
        <f t="shared" si="45"/>
        <v>199</v>
      </c>
      <c r="B217" s="174">
        <f t="shared" si="46"/>
        <v>32</v>
      </c>
      <c r="C217" s="175" t="str">
        <f t="shared" si="47"/>
        <v/>
      </c>
      <c r="D217" s="176" t="str">
        <f t="shared" si="48"/>
        <v/>
      </c>
      <c r="E217" s="167"/>
      <c r="F217" s="177" t="str">
        <f t="shared" si="42"/>
        <v/>
      </c>
      <c r="G217" s="169" t="str">
        <f t="shared" si="43"/>
        <v/>
      </c>
      <c r="H217" s="177" t="str">
        <f t="shared" si="38"/>
        <v/>
      </c>
      <c r="I217" s="177" t="str">
        <f t="shared" si="39"/>
        <v/>
      </c>
      <c r="J217" s="178" t="str">
        <f t="shared" si="40"/>
        <v/>
      </c>
      <c r="K217" s="171" t="str">
        <f t="shared" si="41"/>
        <v/>
      </c>
      <c r="L217" s="179" t="e">
        <f t="shared" si="44"/>
        <v>#VALUE!</v>
      </c>
      <c r="M217" s="180"/>
      <c r="N217" s="216">
        <f t="shared" si="49"/>
        <v>199</v>
      </c>
      <c r="O217" s="227">
        <f t="shared" si="49"/>
        <v>329</v>
      </c>
      <c r="R217" s="188"/>
      <c r="S217" s="191"/>
      <c r="T217" s="190"/>
    </row>
    <row r="218" spans="1:20" ht="13.75" thickBot="1" x14ac:dyDescent="0.85">
      <c r="A218" s="79">
        <f t="shared" si="45"/>
        <v>200</v>
      </c>
      <c r="B218" s="174">
        <f t="shared" si="46"/>
        <v>32</v>
      </c>
      <c r="C218" s="175" t="str">
        <f t="shared" si="47"/>
        <v/>
      </c>
      <c r="D218" s="176" t="str">
        <f t="shared" si="48"/>
        <v/>
      </c>
      <c r="E218" s="181">
        <f>SUM(D209:D218)</f>
        <v>0</v>
      </c>
      <c r="F218" s="177" t="str">
        <f t="shared" si="42"/>
        <v/>
      </c>
      <c r="G218" s="169" t="str">
        <f t="shared" si="43"/>
        <v/>
      </c>
      <c r="H218" s="177" t="str">
        <f t="shared" si="38"/>
        <v/>
      </c>
      <c r="I218" s="177" t="str">
        <f t="shared" si="39"/>
        <v/>
      </c>
      <c r="J218" s="178" t="str">
        <f t="shared" si="40"/>
        <v/>
      </c>
      <c r="K218" s="171" t="str">
        <f t="shared" si="41"/>
        <v/>
      </c>
      <c r="L218" s="179" t="e">
        <f t="shared" si="44"/>
        <v>#VALUE!</v>
      </c>
      <c r="M218" s="180"/>
      <c r="N218" s="216">
        <f t="shared" si="49"/>
        <v>200</v>
      </c>
      <c r="O218" s="227">
        <f t="shared" si="49"/>
        <v>330</v>
      </c>
      <c r="R218" s="188"/>
      <c r="S218" s="191"/>
      <c r="T218" s="190"/>
    </row>
    <row r="219" spans="1:20" ht="13.75" thickBot="1" x14ac:dyDescent="0.85">
      <c r="A219" s="79">
        <f t="shared" si="45"/>
        <v>201</v>
      </c>
      <c r="B219" s="174">
        <f t="shared" si="46"/>
        <v>32</v>
      </c>
      <c r="C219" s="175" t="str">
        <f t="shared" si="47"/>
        <v/>
      </c>
      <c r="D219" s="176" t="str">
        <f t="shared" si="48"/>
        <v/>
      </c>
      <c r="E219" s="167"/>
      <c r="F219" s="177" t="str">
        <f t="shared" si="42"/>
        <v/>
      </c>
      <c r="G219" s="169" t="str">
        <f t="shared" si="43"/>
        <v/>
      </c>
      <c r="H219" s="177" t="str">
        <f t="shared" si="38"/>
        <v/>
      </c>
      <c r="I219" s="177" t="str">
        <f t="shared" si="39"/>
        <v/>
      </c>
      <c r="J219" s="178" t="str">
        <f t="shared" si="40"/>
        <v/>
      </c>
      <c r="K219" s="171" t="str">
        <f t="shared" si="41"/>
        <v/>
      </c>
      <c r="L219" s="179" t="e">
        <f t="shared" si="44"/>
        <v>#VALUE!</v>
      </c>
      <c r="M219" s="180"/>
      <c r="N219" s="216">
        <f t="shared" si="49"/>
        <v>201</v>
      </c>
      <c r="O219" s="227">
        <f t="shared" si="49"/>
        <v>331</v>
      </c>
      <c r="R219" s="188"/>
      <c r="S219" s="191"/>
      <c r="T219" s="190"/>
    </row>
    <row r="220" spans="1:20" ht="13.75" thickBot="1" x14ac:dyDescent="0.85">
      <c r="A220" s="79">
        <f t="shared" si="45"/>
        <v>202</v>
      </c>
      <c r="B220" s="174">
        <f t="shared" si="46"/>
        <v>32</v>
      </c>
      <c r="C220" s="175" t="str">
        <f t="shared" si="47"/>
        <v/>
      </c>
      <c r="D220" s="176" t="str">
        <f t="shared" si="48"/>
        <v/>
      </c>
      <c r="E220" s="167"/>
      <c r="F220" s="177" t="str">
        <f t="shared" si="42"/>
        <v/>
      </c>
      <c r="G220" s="169" t="str">
        <f t="shared" si="43"/>
        <v/>
      </c>
      <c r="H220" s="177" t="str">
        <f t="shared" si="38"/>
        <v/>
      </c>
      <c r="I220" s="177" t="str">
        <f t="shared" si="39"/>
        <v/>
      </c>
      <c r="J220" s="178" t="str">
        <f t="shared" si="40"/>
        <v/>
      </c>
      <c r="K220" s="171" t="str">
        <f t="shared" si="41"/>
        <v/>
      </c>
      <c r="L220" s="179" t="e">
        <f t="shared" si="44"/>
        <v>#VALUE!</v>
      </c>
      <c r="M220" s="180"/>
      <c r="N220" s="216">
        <f t="shared" si="49"/>
        <v>202</v>
      </c>
      <c r="O220" s="227">
        <f t="shared" si="49"/>
        <v>332</v>
      </c>
      <c r="R220" s="188"/>
      <c r="S220" s="191"/>
      <c r="T220" s="190"/>
    </row>
    <row r="221" spans="1:20" ht="13.75" thickBot="1" x14ac:dyDescent="0.85">
      <c r="A221" s="79">
        <f t="shared" si="45"/>
        <v>203</v>
      </c>
      <c r="B221" s="174">
        <f t="shared" si="46"/>
        <v>32</v>
      </c>
      <c r="C221" s="175" t="str">
        <f t="shared" si="47"/>
        <v/>
      </c>
      <c r="D221" s="176" t="str">
        <f t="shared" si="48"/>
        <v/>
      </c>
      <c r="E221" s="167"/>
      <c r="F221" s="177" t="str">
        <f t="shared" si="42"/>
        <v/>
      </c>
      <c r="G221" s="169" t="str">
        <f t="shared" si="43"/>
        <v/>
      </c>
      <c r="H221" s="177" t="str">
        <f t="shared" si="38"/>
        <v/>
      </c>
      <c r="I221" s="177" t="str">
        <f t="shared" si="39"/>
        <v/>
      </c>
      <c r="J221" s="178" t="str">
        <f t="shared" si="40"/>
        <v/>
      </c>
      <c r="K221" s="171" t="str">
        <f t="shared" si="41"/>
        <v/>
      </c>
      <c r="L221" s="179" t="e">
        <f t="shared" si="44"/>
        <v>#VALUE!</v>
      </c>
      <c r="M221" s="180"/>
      <c r="N221" s="216">
        <f t="shared" si="49"/>
        <v>203</v>
      </c>
      <c r="O221" s="227">
        <f t="shared" si="49"/>
        <v>333</v>
      </c>
      <c r="R221" s="188"/>
      <c r="S221" s="191"/>
      <c r="T221" s="190"/>
    </row>
    <row r="222" spans="1:20" ht="13.75" thickBot="1" x14ac:dyDescent="0.85">
      <c r="A222" s="79">
        <f t="shared" si="45"/>
        <v>204</v>
      </c>
      <c r="B222" s="174">
        <f t="shared" si="46"/>
        <v>32</v>
      </c>
      <c r="C222" s="175" t="str">
        <f t="shared" si="47"/>
        <v/>
      </c>
      <c r="D222" s="176" t="str">
        <f t="shared" si="48"/>
        <v/>
      </c>
      <c r="E222" s="167"/>
      <c r="F222" s="177" t="str">
        <f t="shared" si="42"/>
        <v/>
      </c>
      <c r="G222" s="169" t="str">
        <f t="shared" si="43"/>
        <v/>
      </c>
      <c r="H222" s="177" t="str">
        <f t="shared" si="38"/>
        <v/>
      </c>
      <c r="I222" s="177" t="str">
        <f t="shared" si="39"/>
        <v/>
      </c>
      <c r="J222" s="178" t="str">
        <f t="shared" si="40"/>
        <v/>
      </c>
      <c r="K222" s="171" t="str">
        <f t="shared" si="41"/>
        <v/>
      </c>
      <c r="L222" s="179" t="e">
        <f t="shared" si="44"/>
        <v>#VALUE!</v>
      </c>
      <c r="M222" s="180"/>
      <c r="N222" s="216">
        <f t="shared" si="49"/>
        <v>204</v>
      </c>
      <c r="O222" s="227">
        <f t="shared" si="49"/>
        <v>334</v>
      </c>
      <c r="R222" s="188"/>
      <c r="S222" s="191"/>
      <c r="T222" s="190"/>
    </row>
    <row r="223" spans="1:20" ht="13.75" thickBot="1" x14ac:dyDescent="0.85">
      <c r="A223" s="79">
        <f t="shared" si="45"/>
        <v>205</v>
      </c>
      <c r="B223" s="174">
        <f t="shared" si="46"/>
        <v>32</v>
      </c>
      <c r="C223" s="175" t="str">
        <f t="shared" si="47"/>
        <v/>
      </c>
      <c r="D223" s="176" t="str">
        <f t="shared" si="48"/>
        <v/>
      </c>
      <c r="E223" s="167"/>
      <c r="F223" s="177" t="str">
        <f t="shared" si="42"/>
        <v/>
      </c>
      <c r="G223" s="169" t="str">
        <f t="shared" si="43"/>
        <v/>
      </c>
      <c r="H223" s="177" t="str">
        <f t="shared" si="38"/>
        <v/>
      </c>
      <c r="I223" s="177" t="str">
        <f t="shared" si="39"/>
        <v/>
      </c>
      <c r="J223" s="178" t="str">
        <f t="shared" si="40"/>
        <v/>
      </c>
      <c r="K223" s="171" t="str">
        <f t="shared" si="41"/>
        <v/>
      </c>
      <c r="L223" s="179" t="e">
        <f t="shared" si="44"/>
        <v>#VALUE!</v>
      </c>
      <c r="M223" s="180"/>
      <c r="N223" s="216">
        <f t="shared" si="49"/>
        <v>205</v>
      </c>
      <c r="O223" s="227">
        <f t="shared" si="49"/>
        <v>335</v>
      </c>
      <c r="R223" s="188"/>
      <c r="S223" s="191"/>
      <c r="T223" s="190"/>
    </row>
    <row r="224" spans="1:20" ht="13.75" thickBot="1" x14ac:dyDescent="0.85">
      <c r="A224" s="79">
        <f t="shared" si="45"/>
        <v>206</v>
      </c>
      <c r="B224" s="174">
        <f t="shared" si="46"/>
        <v>32</v>
      </c>
      <c r="C224" s="175" t="str">
        <f t="shared" si="47"/>
        <v/>
      </c>
      <c r="D224" s="176" t="str">
        <f t="shared" si="48"/>
        <v/>
      </c>
      <c r="E224" s="167"/>
      <c r="F224" s="177" t="str">
        <f t="shared" si="42"/>
        <v/>
      </c>
      <c r="G224" s="169" t="str">
        <f t="shared" si="43"/>
        <v/>
      </c>
      <c r="H224" s="177" t="str">
        <f t="shared" si="38"/>
        <v/>
      </c>
      <c r="I224" s="177" t="str">
        <f t="shared" si="39"/>
        <v/>
      </c>
      <c r="J224" s="178" t="str">
        <f t="shared" si="40"/>
        <v/>
      </c>
      <c r="K224" s="171" t="str">
        <f t="shared" si="41"/>
        <v/>
      </c>
      <c r="L224" s="179" t="e">
        <f t="shared" si="44"/>
        <v>#VALUE!</v>
      </c>
      <c r="M224" s="180"/>
      <c r="N224" s="216">
        <f t="shared" si="49"/>
        <v>206</v>
      </c>
      <c r="O224" s="227">
        <f t="shared" si="49"/>
        <v>336</v>
      </c>
      <c r="R224" s="188"/>
      <c r="S224" s="191"/>
      <c r="T224" s="190"/>
    </row>
    <row r="225" spans="1:20" ht="13.75" thickBot="1" x14ac:dyDescent="0.85">
      <c r="A225" s="79">
        <f t="shared" si="45"/>
        <v>207</v>
      </c>
      <c r="B225" s="174">
        <f t="shared" si="46"/>
        <v>32</v>
      </c>
      <c r="C225" s="175" t="str">
        <f t="shared" si="47"/>
        <v/>
      </c>
      <c r="D225" s="176" t="str">
        <f t="shared" si="48"/>
        <v/>
      </c>
      <c r="E225" s="167"/>
      <c r="F225" s="177" t="str">
        <f t="shared" si="42"/>
        <v/>
      </c>
      <c r="G225" s="169" t="str">
        <f t="shared" si="43"/>
        <v/>
      </c>
      <c r="H225" s="177" t="str">
        <f t="shared" si="38"/>
        <v/>
      </c>
      <c r="I225" s="177" t="str">
        <f t="shared" si="39"/>
        <v/>
      </c>
      <c r="J225" s="178" t="str">
        <f t="shared" si="40"/>
        <v/>
      </c>
      <c r="K225" s="171" t="str">
        <f t="shared" si="41"/>
        <v/>
      </c>
      <c r="L225" s="179" t="e">
        <f t="shared" si="44"/>
        <v>#VALUE!</v>
      </c>
      <c r="M225" s="180"/>
      <c r="N225" s="216">
        <f t="shared" si="49"/>
        <v>207</v>
      </c>
      <c r="O225" s="227">
        <f t="shared" si="49"/>
        <v>337</v>
      </c>
      <c r="R225" s="188"/>
      <c r="S225" s="191"/>
      <c r="T225" s="190"/>
    </row>
    <row r="226" spans="1:20" ht="13.75" thickBot="1" x14ac:dyDescent="0.85">
      <c r="A226" s="79">
        <f t="shared" si="45"/>
        <v>208</v>
      </c>
      <c r="B226" s="174">
        <f t="shared" si="46"/>
        <v>32</v>
      </c>
      <c r="C226" s="175" t="str">
        <f t="shared" si="47"/>
        <v/>
      </c>
      <c r="D226" s="176" t="str">
        <f t="shared" si="48"/>
        <v/>
      </c>
      <c r="E226" s="167"/>
      <c r="F226" s="177" t="str">
        <f t="shared" si="42"/>
        <v/>
      </c>
      <c r="G226" s="169" t="str">
        <f t="shared" si="43"/>
        <v/>
      </c>
      <c r="H226" s="177" t="str">
        <f t="shared" si="38"/>
        <v/>
      </c>
      <c r="I226" s="177" t="str">
        <f t="shared" si="39"/>
        <v/>
      </c>
      <c r="J226" s="178" t="str">
        <f t="shared" si="40"/>
        <v/>
      </c>
      <c r="K226" s="171" t="str">
        <f t="shared" si="41"/>
        <v/>
      </c>
      <c r="L226" s="179" t="e">
        <f t="shared" si="44"/>
        <v>#VALUE!</v>
      </c>
      <c r="M226" s="180"/>
      <c r="N226" s="216">
        <f t="shared" si="49"/>
        <v>208</v>
      </c>
      <c r="O226" s="227">
        <f t="shared" si="49"/>
        <v>338</v>
      </c>
      <c r="R226" s="188"/>
      <c r="S226" s="191"/>
      <c r="T226" s="190"/>
    </row>
    <row r="227" spans="1:20" ht="13.75" thickBot="1" x14ac:dyDescent="0.85">
      <c r="A227" s="79">
        <f t="shared" si="45"/>
        <v>209</v>
      </c>
      <c r="B227" s="174">
        <f t="shared" si="46"/>
        <v>32</v>
      </c>
      <c r="C227" s="175" t="str">
        <f t="shared" si="47"/>
        <v/>
      </c>
      <c r="D227" s="176" t="str">
        <f t="shared" si="48"/>
        <v/>
      </c>
      <c r="E227" s="167"/>
      <c r="F227" s="177" t="str">
        <f t="shared" si="42"/>
        <v/>
      </c>
      <c r="G227" s="169" t="str">
        <f t="shared" si="43"/>
        <v/>
      </c>
      <c r="H227" s="177" t="str">
        <f t="shared" si="38"/>
        <v/>
      </c>
      <c r="I227" s="177" t="str">
        <f t="shared" si="39"/>
        <v/>
      </c>
      <c r="J227" s="178" t="str">
        <f t="shared" si="40"/>
        <v/>
      </c>
      <c r="K227" s="171" t="str">
        <f t="shared" si="41"/>
        <v/>
      </c>
      <c r="L227" s="179" t="e">
        <f t="shared" si="44"/>
        <v>#VALUE!</v>
      </c>
      <c r="M227" s="180"/>
      <c r="N227" s="216">
        <f t="shared" si="49"/>
        <v>209</v>
      </c>
      <c r="O227" s="227">
        <f t="shared" si="49"/>
        <v>339</v>
      </c>
      <c r="R227" s="188"/>
      <c r="S227" s="191"/>
      <c r="T227" s="190"/>
    </row>
    <row r="228" spans="1:20" ht="13.75" thickBot="1" x14ac:dyDescent="0.85">
      <c r="A228" s="79">
        <f t="shared" si="45"/>
        <v>210</v>
      </c>
      <c r="B228" s="174">
        <f t="shared" si="46"/>
        <v>32</v>
      </c>
      <c r="C228" s="175" t="str">
        <f t="shared" si="47"/>
        <v/>
      </c>
      <c r="D228" s="176" t="str">
        <f t="shared" si="48"/>
        <v/>
      </c>
      <c r="E228" s="181">
        <f>SUM(D219:D228)</f>
        <v>0</v>
      </c>
      <c r="F228" s="177" t="str">
        <f t="shared" si="42"/>
        <v/>
      </c>
      <c r="G228" s="169" t="str">
        <f t="shared" si="43"/>
        <v/>
      </c>
      <c r="H228" s="177" t="str">
        <f t="shared" si="38"/>
        <v/>
      </c>
      <c r="I228" s="177" t="str">
        <f t="shared" si="39"/>
        <v/>
      </c>
      <c r="J228" s="178" t="str">
        <f t="shared" si="40"/>
        <v/>
      </c>
      <c r="K228" s="171" t="str">
        <f t="shared" si="41"/>
        <v/>
      </c>
      <c r="L228" s="179" t="e">
        <f t="shared" si="44"/>
        <v>#VALUE!</v>
      </c>
      <c r="M228" s="180"/>
      <c r="N228" s="216">
        <f t="shared" si="49"/>
        <v>210</v>
      </c>
      <c r="O228" s="227">
        <f t="shared" si="49"/>
        <v>340</v>
      </c>
      <c r="R228" s="188"/>
      <c r="S228" s="191"/>
      <c r="T228" s="190"/>
    </row>
    <row r="229" spans="1:20" ht="13.75" thickBot="1" x14ac:dyDescent="0.85">
      <c r="A229" s="79">
        <f t="shared" si="45"/>
        <v>211</v>
      </c>
      <c r="B229" s="174">
        <f t="shared" si="46"/>
        <v>32</v>
      </c>
      <c r="C229" s="175" t="str">
        <f t="shared" si="47"/>
        <v/>
      </c>
      <c r="D229" s="176" t="str">
        <f t="shared" si="48"/>
        <v/>
      </c>
      <c r="E229" s="167"/>
      <c r="F229" s="177" t="str">
        <f t="shared" si="42"/>
        <v/>
      </c>
      <c r="G229" s="169" t="str">
        <f t="shared" si="43"/>
        <v/>
      </c>
      <c r="H229" s="177" t="str">
        <f t="shared" si="38"/>
        <v/>
      </c>
      <c r="I229" s="177" t="str">
        <f t="shared" si="39"/>
        <v/>
      </c>
      <c r="J229" s="178" t="str">
        <f t="shared" si="40"/>
        <v/>
      </c>
      <c r="K229" s="171" t="str">
        <f t="shared" si="41"/>
        <v/>
      </c>
      <c r="L229" s="179" t="e">
        <f t="shared" si="44"/>
        <v>#VALUE!</v>
      </c>
      <c r="M229" s="180"/>
      <c r="N229" s="216">
        <f t="shared" si="49"/>
        <v>211</v>
      </c>
      <c r="O229" s="227">
        <f t="shared" si="49"/>
        <v>341</v>
      </c>
      <c r="R229" s="188"/>
      <c r="S229" s="191"/>
      <c r="T229" s="190"/>
    </row>
    <row r="230" spans="1:20" ht="13.75" thickBot="1" x14ac:dyDescent="0.85">
      <c r="A230" s="79">
        <f t="shared" si="45"/>
        <v>212</v>
      </c>
      <c r="B230" s="174">
        <f t="shared" si="46"/>
        <v>32</v>
      </c>
      <c r="C230" s="175" t="str">
        <f t="shared" si="47"/>
        <v/>
      </c>
      <c r="D230" s="176" t="str">
        <f t="shared" si="48"/>
        <v/>
      </c>
      <c r="E230" s="167"/>
      <c r="F230" s="177" t="str">
        <f t="shared" si="42"/>
        <v/>
      </c>
      <c r="G230" s="169" t="str">
        <f t="shared" si="43"/>
        <v/>
      </c>
      <c r="H230" s="177" t="str">
        <f t="shared" si="38"/>
        <v/>
      </c>
      <c r="I230" s="177" t="str">
        <f t="shared" si="39"/>
        <v/>
      </c>
      <c r="J230" s="178" t="str">
        <f t="shared" si="40"/>
        <v/>
      </c>
      <c r="K230" s="171" t="str">
        <f t="shared" si="41"/>
        <v/>
      </c>
      <c r="L230" s="179" t="e">
        <f t="shared" si="44"/>
        <v>#VALUE!</v>
      </c>
      <c r="M230" s="180"/>
      <c r="N230" s="216">
        <f t="shared" si="49"/>
        <v>212</v>
      </c>
      <c r="O230" s="227">
        <f t="shared" si="49"/>
        <v>342</v>
      </c>
      <c r="R230" s="188"/>
      <c r="S230" s="191"/>
      <c r="T230" s="190"/>
    </row>
    <row r="231" spans="1:20" ht="13.75" thickBot="1" x14ac:dyDescent="0.85">
      <c r="A231" s="79">
        <f t="shared" si="45"/>
        <v>213</v>
      </c>
      <c r="B231" s="174">
        <f t="shared" si="46"/>
        <v>32</v>
      </c>
      <c r="C231" s="175" t="str">
        <f t="shared" si="47"/>
        <v/>
      </c>
      <c r="D231" s="176" t="str">
        <f t="shared" si="48"/>
        <v/>
      </c>
      <c r="E231" s="167"/>
      <c r="F231" s="177" t="str">
        <f t="shared" si="42"/>
        <v/>
      </c>
      <c r="G231" s="169" t="str">
        <f t="shared" si="43"/>
        <v/>
      </c>
      <c r="H231" s="177" t="str">
        <f t="shared" si="38"/>
        <v/>
      </c>
      <c r="I231" s="177" t="str">
        <f t="shared" si="39"/>
        <v/>
      </c>
      <c r="J231" s="178" t="str">
        <f t="shared" si="40"/>
        <v/>
      </c>
      <c r="K231" s="171" t="str">
        <f t="shared" si="41"/>
        <v/>
      </c>
      <c r="L231" s="179" t="e">
        <f t="shared" si="44"/>
        <v>#VALUE!</v>
      </c>
      <c r="M231" s="180"/>
      <c r="N231" s="216">
        <f t="shared" si="49"/>
        <v>213</v>
      </c>
      <c r="O231" s="227">
        <f t="shared" si="49"/>
        <v>343</v>
      </c>
      <c r="R231" s="188"/>
      <c r="S231" s="191"/>
      <c r="T231" s="190"/>
    </row>
    <row r="232" spans="1:20" ht="13.75" thickBot="1" x14ac:dyDescent="0.85">
      <c r="A232" s="79">
        <f t="shared" si="45"/>
        <v>214</v>
      </c>
      <c r="B232" s="174">
        <f t="shared" si="46"/>
        <v>32</v>
      </c>
      <c r="C232" s="175" t="str">
        <f t="shared" si="47"/>
        <v/>
      </c>
      <c r="D232" s="176" t="str">
        <f t="shared" si="48"/>
        <v/>
      </c>
      <c r="E232" s="167"/>
      <c r="F232" s="177" t="str">
        <f t="shared" si="42"/>
        <v/>
      </c>
      <c r="G232" s="169" t="str">
        <f t="shared" si="43"/>
        <v/>
      </c>
      <c r="H232" s="177" t="str">
        <f t="shared" si="38"/>
        <v/>
      </c>
      <c r="I232" s="177" t="str">
        <f t="shared" si="39"/>
        <v/>
      </c>
      <c r="J232" s="178" t="str">
        <f t="shared" si="40"/>
        <v/>
      </c>
      <c r="K232" s="171" t="str">
        <f t="shared" si="41"/>
        <v/>
      </c>
      <c r="L232" s="179" t="e">
        <f t="shared" si="44"/>
        <v>#VALUE!</v>
      </c>
      <c r="M232" s="180"/>
      <c r="N232" s="216">
        <f t="shared" ref="N232:O247" si="50">N231+1</f>
        <v>214</v>
      </c>
      <c r="O232" s="227">
        <f t="shared" si="50"/>
        <v>344</v>
      </c>
      <c r="R232" s="188"/>
      <c r="S232" s="191"/>
      <c r="T232" s="190"/>
    </row>
    <row r="233" spans="1:20" ht="13.75" thickBot="1" x14ac:dyDescent="0.85">
      <c r="A233" s="79">
        <f t="shared" si="45"/>
        <v>215</v>
      </c>
      <c r="B233" s="174">
        <f t="shared" si="46"/>
        <v>32</v>
      </c>
      <c r="C233" s="175" t="str">
        <f t="shared" si="47"/>
        <v/>
      </c>
      <c r="D233" s="176" t="str">
        <f t="shared" si="48"/>
        <v/>
      </c>
      <c r="E233" s="167"/>
      <c r="F233" s="177" t="str">
        <f t="shared" si="42"/>
        <v/>
      </c>
      <c r="G233" s="169" t="str">
        <f t="shared" si="43"/>
        <v/>
      </c>
      <c r="H233" s="177" t="str">
        <f t="shared" si="38"/>
        <v/>
      </c>
      <c r="I233" s="177" t="str">
        <f t="shared" si="39"/>
        <v/>
      </c>
      <c r="J233" s="178" t="str">
        <f t="shared" si="40"/>
        <v/>
      </c>
      <c r="K233" s="171" t="str">
        <f t="shared" si="41"/>
        <v/>
      </c>
      <c r="L233" s="179" t="e">
        <f t="shared" si="44"/>
        <v>#VALUE!</v>
      </c>
      <c r="M233" s="180"/>
      <c r="N233" s="216">
        <f t="shared" si="50"/>
        <v>215</v>
      </c>
      <c r="O233" s="227">
        <f t="shared" si="50"/>
        <v>345</v>
      </c>
      <c r="R233" s="188"/>
      <c r="S233" s="191"/>
      <c r="T233" s="190"/>
    </row>
    <row r="234" spans="1:20" ht="13.75" thickBot="1" x14ac:dyDescent="0.85">
      <c r="A234" s="79">
        <f t="shared" si="45"/>
        <v>216</v>
      </c>
      <c r="B234" s="174">
        <f t="shared" si="46"/>
        <v>32</v>
      </c>
      <c r="C234" s="175" t="str">
        <f t="shared" si="47"/>
        <v/>
      </c>
      <c r="D234" s="176" t="str">
        <f t="shared" si="48"/>
        <v/>
      </c>
      <c r="E234" s="167"/>
      <c r="F234" s="177" t="str">
        <f t="shared" si="42"/>
        <v/>
      </c>
      <c r="G234" s="169" t="str">
        <f t="shared" si="43"/>
        <v/>
      </c>
      <c r="H234" s="177" t="str">
        <f t="shared" si="38"/>
        <v/>
      </c>
      <c r="I234" s="177" t="str">
        <f t="shared" si="39"/>
        <v/>
      </c>
      <c r="J234" s="178" t="str">
        <f t="shared" si="40"/>
        <v/>
      </c>
      <c r="K234" s="171" t="str">
        <f t="shared" si="41"/>
        <v/>
      </c>
      <c r="L234" s="179" t="e">
        <f t="shared" si="44"/>
        <v>#VALUE!</v>
      </c>
      <c r="M234" s="180"/>
      <c r="N234" s="216">
        <f t="shared" si="50"/>
        <v>216</v>
      </c>
      <c r="O234" s="227">
        <f t="shared" si="50"/>
        <v>346</v>
      </c>
      <c r="R234" s="188"/>
      <c r="S234" s="191"/>
      <c r="T234" s="190"/>
    </row>
    <row r="235" spans="1:20" ht="13.75" thickBot="1" x14ac:dyDescent="0.85">
      <c r="A235" s="79">
        <f t="shared" si="45"/>
        <v>217</v>
      </c>
      <c r="B235" s="174">
        <f t="shared" si="46"/>
        <v>32</v>
      </c>
      <c r="C235" s="175" t="str">
        <f t="shared" si="47"/>
        <v/>
      </c>
      <c r="D235" s="176" t="str">
        <f t="shared" si="48"/>
        <v/>
      </c>
      <c r="E235" s="167"/>
      <c r="F235" s="177" t="str">
        <f t="shared" si="42"/>
        <v/>
      </c>
      <c r="G235" s="169" t="str">
        <f t="shared" si="43"/>
        <v/>
      </c>
      <c r="H235" s="177" t="str">
        <f t="shared" si="38"/>
        <v/>
      </c>
      <c r="I235" s="177" t="str">
        <f t="shared" si="39"/>
        <v/>
      </c>
      <c r="J235" s="178" t="str">
        <f t="shared" si="40"/>
        <v/>
      </c>
      <c r="K235" s="171" t="str">
        <f t="shared" si="41"/>
        <v/>
      </c>
      <c r="L235" s="179" t="e">
        <f t="shared" si="44"/>
        <v>#VALUE!</v>
      </c>
      <c r="M235" s="180"/>
      <c r="N235" s="216">
        <f t="shared" si="50"/>
        <v>217</v>
      </c>
      <c r="O235" s="227">
        <f t="shared" si="50"/>
        <v>347</v>
      </c>
      <c r="R235" s="188"/>
      <c r="S235" s="191"/>
      <c r="T235" s="190"/>
    </row>
    <row r="236" spans="1:20" ht="13.75" thickBot="1" x14ac:dyDescent="0.85">
      <c r="A236" s="79">
        <f t="shared" si="45"/>
        <v>218</v>
      </c>
      <c r="B236" s="174">
        <f t="shared" si="46"/>
        <v>32</v>
      </c>
      <c r="C236" s="175" t="str">
        <f t="shared" si="47"/>
        <v/>
      </c>
      <c r="D236" s="176" t="str">
        <f t="shared" si="48"/>
        <v/>
      </c>
      <c r="E236" s="167"/>
      <c r="F236" s="177" t="str">
        <f t="shared" si="42"/>
        <v/>
      </c>
      <c r="G236" s="169" t="str">
        <f t="shared" si="43"/>
        <v/>
      </c>
      <c r="H236" s="177" t="str">
        <f t="shared" si="38"/>
        <v/>
      </c>
      <c r="I236" s="177" t="str">
        <f t="shared" si="39"/>
        <v/>
      </c>
      <c r="J236" s="178" t="str">
        <f t="shared" si="40"/>
        <v/>
      </c>
      <c r="K236" s="171" t="str">
        <f t="shared" si="41"/>
        <v/>
      </c>
      <c r="L236" s="179" t="e">
        <f t="shared" si="44"/>
        <v>#VALUE!</v>
      </c>
      <c r="M236" s="180"/>
      <c r="N236" s="216">
        <f t="shared" si="50"/>
        <v>218</v>
      </c>
      <c r="O236" s="227">
        <f t="shared" si="50"/>
        <v>348</v>
      </c>
      <c r="R236" s="188"/>
      <c r="S236" s="191"/>
      <c r="T236" s="190"/>
    </row>
    <row r="237" spans="1:20" ht="13.75" thickBot="1" x14ac:dyDescent="0.85">
      <c r="A237" s="79">
        <f t="shared" si="45"/>
        <v>219</v>
      </c>
      <c r="B237" s="174">
        <f t="shared" si="46"/>
        <v>32</v>
      </c>
      <c r="C237" s="175" t="str">
        <f t="shared" si="47"/>
        <v/>
      </c>
      <c r="D237" s="176" t="str">
        <f t="shared" si="48"/>
        <v/>
      </c>
      <c r="E237" s="167"/>
      <c r="F237" s="177" t="str">
        <f t="shared" si="42"/>
        <v/>
      </c>
      <c r="G237" s="169" t="str">
        <f t="shared" si="43"/>
        <v/>
      </c>
      <c r="H237" s="177" t="str">
        <f t="shared" si="38"/>
        <v/>
      </c>
      <c r="I237" s="177" t="str">
        <f t="shared" si="39"/>
        <v/>
      </c>
      <c r="J237" s="178" t="str">
        <f t="shared" si="40"/>
        <v/>
      </c>
      <c r="K237" s="171" t="str">
        <f t="shared" si="41"/>
        <v/>
      </c>
      <c r="L237" s="179" t="e">
        <f t="shared" si="44"/>
        <v>#VALUE!</v>
      </c>
      <c r="M237" s="180"/>
      <c r="N237" s="216">
        <f t="shared" si="50"/>
        <v>219</v>
      </c>
      <c r="O237" s="227">
        <f t="shared" si="50"/>
        <v>349</v>
      </c>
      <c r="R237" s="188"/>
      <c r="S237" s="191"/>
      <c r="T237" s="190"/>
    </row>
    <row r="238" spans="1:20" ht="13.75" thickBot="1" x14ac:dyDescent="0.85">
      <c r="A238" s="79">
        <f t="shared" si="45"/>
        <v>220</v>
      </c>
      <c r="B238" s="174">
        <f t="shared" si="46"/>
        <v>32</v>
      </c>
      <c r="C238" s="175" t="str">
        <f t="shared" si="47"/>
        <v/>
      </c>
      <c r="D238" s="176" t="str">
        <f t="shared" si="48"/>
        <v/>
      </c>
      <c r="E238" s="181">
        <f>SUM(D229:D238)</f>
        <v>0</v>
      </c>
      <c r="F238" s="177" t="str">
        <f t="shared" si="42"/>
        <v/>
      </c>
      <c r="G238" s="169" t="str">
        <f t="shared" si="43"/>
        <v/>
      </c>
      <c r="H238" s="177" t="str">
        <f t="shared" si="38"/>
        <v/>
      </c>
      <c r="I238" s="177" t="str">
        <f t="shared" si="39"/>
        <v/>
      </c>
      <c r="J238" s="178" t="str">
        <f t="shared" si="40"/>
        <v/>
      </c>
      <c r="K238" s="171" t="str">
        <f t="shared" si="41"/>
        <v/>
      </c>
      <c r="L238" s="179" t="e">
        <f t="shared" si="44"/>
        <v>#VALUE!</v>
      </c>
      <c r="M238" s="180"/>
      <c r="N238" s="216">
        <f t="shared" si="50"/>
        <v>220</v>
      </c>
      <c r="O238" s="227">
        <f t="shared" si="50"/>
        <v>350</v>
      </c>
      <c r="R238" s="188"/>
      <c r="S238" s="191"/>
      <c r="T238" s="190"/>
    </row>
    <row r="239" spans="1:20" ht="13.75" thickBot="1" x14ac:dyDescent="0.85">
      <c r="A239" s="79">
        <f t="shared" si="45"/>
        <v>221</v>
      </c>
      <c r="B239" s="174">
        <f t="shared" si="46"/>
        <v>32</v>
      </c>
      <c r="C239" s="175" t="str">
        <f t="shared" si="47"/>
        <v/>
      </c>
      <c r="D239" s="176" t="str">
        <f t="shared" si="48"/>
        <v/>
      </c>
      <c r="E239" s="167"/>
      <c r="F239" s="177" t="str">
        <f t="shared" si="42"/>
        <v/>
      </c>
      <c r="G239" s="169" t="str">
        <f t="shared" si="43"/>
        <v/>
      </c>
      <c r="H239" s="177" t="str">
        <f t="shared" si="38"/>
        <v/>
      </c>
      <c r="I239" s="177" t="str">
        <f t="shared" si="39"/>
        <v/>
      </c>
      <c r="J239" s="178" t="str">
        <f t="shared" si="40"/>
        <v/>
      </c>
      <c r="K239" s="171" t="str">
        <f t="shared" si="41"/>
        <v/>
      </c>
      <c r="L239" s="179" t="e">
        <f t="shared" si="44"/>
        <v>#VALUE!</v>
      </c>
      <c r="M239" s="180"/>
      <c r="N239" s="216">
        <f t="shared" si="50"/>
        <v>221</v>
      </c>
      <c r="O239" s="227">
        <f t="shared" si="50"/>
        <v>351</v>
      </c>
      <c r="R239" s="188"/>
      <c r="S239" s="191"/>
      <c r="T239" s="190"/>
    </row>
    <row r="240" spans="1:20" ht="13.75" thickBot="1" x14ac:dyDescent="0.85">
      <c r="A240" s="79">
        <f t="shared" si="45"/>
        <v>222</v>
      </c>
      <c r="B240" s="174">
        <f t="shared" si="46"/>
        <v>32</v>
      </c>
      <c r="C240" s="175" t="str">
        <f t="shared" si="47"/>
        <v/>
      </c>
      <c r="D240" s="176" t="str">
        <f t="shared" si="48"/>
        <v/>
      </c>
      <c r="E240" s="167"/>
      <c r="F240" s="177" t="str">
        <f t="shared" si="42"/>
        <v/>
      </c>
      <c r="G240" s="169" t="str">
        <f t="shared" si="43"/>
        <v/>
      </c>
      <c r="H240" s="177" t="str">
        <f t="shared" si="38"/>
        <v/>
      </c>
      <c r="I240" s="177" t="str">
        <f t="shared" si="39"/>
        <v/>
      </c>
      <c r="J240" s="178" t="str">
        <f t="shared" si="40"/>
        <v/>
      </c>
      <c r="K240" s="171" t="str">
        <f t="shared" si="41"/>
        <v/>
      </c>
      <c r="L240" s="179" t="e">
        <f t="shared" si="44"/>
        <v>#VALUE!</v>
      </c>
      <c r="M240" s="180"/>
      <c r="N240" s="216">
        <f t="shared" si="50"/>
        <v>222</v>
      </c>
      <c r="O240" s="227">
        <f>O239+1</f>
        <v>352</v>
      </c>
      <c r="R240" s="188"/>
      <c r="S240" s="191"/>
      <c r="T240" s="190"/>
    </row>
    <row r="241" spans="1:20" ht="13.75" thickBot="1" x14ac:dyDescent="0.85">
      <c r="A241" s="79">
        <f t="shared" si="45"/>
        <v>223</v>
      </c>
      <c r="B241" s="174">
        <f t="shared" si="46"/>
        <v>32</v>
      </c>
      <c r="C241" s="175" t="str">
        <f t="shared" si="47"/>
        <v/>
      </c>
      <c r="D241" s="176" t="str">
        <f t="shared" si="48"/>
        <v/>
      </c>
      <c r="E241" s="167"/>
      <c r="F241" s="177" t="str">
        <f t="shared" si="42"/>
        <v/>
      </c>
      <c r="G241" s="169" t="str">
        <f t="shared" si="43"/>
        <v/>
      </c>
      <c r="H241" s="177" t="str">
        <f t="shared" si="38"/>
        <v/>
      </c>
      <c r="I241" s="177" t="str">
        <f t="shared" si="39"/>
        <v/>
      </c>
      <c r="J241" s="178" t="str">
        <f t="shared" si="40"/>
        <v/>
      </c>
      <c r="K241" s="171" t="str">
        <f t="shared" si="41"/>
        <v/>
      </c>
      <c r="L241" s="179" t="e">
        <f t="shared" si="44"/>
        <v>#VALUE!</v>
      </c>
      <c r="M241" s="180"/>
      <c r="N241" s="216">
        <f t="shared" si="50"/>
        <v>223</v>
      </c>
      <c r="O241" s="227">
        <f t="shared" si="50"/>
        <v>353</v>
      </c>
      <c r="R241" s="188"/>
      <c r="S241" s="191"/>
      <c r="T241" s="190"/>
    </row>
    <row r="242" spans="1:20" ht="13.75" thickBot="1" x14ac:dyDescent="0.85">
      <c r="A242" s="79">
        <f t="shared" si="45"/>
        <v>224</v>
      </c>
      <c r="B242" s="174">
        <f t="shared" si="46"/>
        <v>32</v>
      </c>
      <c r="C242" s="175" t="str">
        <f t="shared" si="47"/>
        <v/>
      </c>
      <c r="D242" s="176" t="str">
        <f t="shared" si="48"/>
        <v/>
      </c>
      <c r="E242" s="167"/>
      <c r="F242" s="177" t="str">
        <f t="shared" si="42"/>
        <v/>
      </c>
      <c r="G242" s="169" t="str">
        <f t="shared" si="43"/>
        <v/>
      </c>
      <c r="H242" s="177" t="str">
        <f t="shared" si="38"/>
        <v/>
      </c>
      <c r="I242" s="177" t="str">
        <f t="shared" si="39"/>
        <v/>
      </c>
      <c r="J242" s="178" t="str">
        <f t="shared" si="40"/>
        <v/>
      </c>
      <c r="K242" s="171" t="str">
        <f t="shared" si="41"/>
        <v/>
      </c>
      <c r="L242" s="179" t="e">
        <f t="shared" si="44"/>
        <v>#VALUE!</v>
      </c>
      <c r="M242" s="180"/>
      <c r="N242" s="216">
        <f t="shared" si="50"/>
        <v>224</v>
      </c>
      <c r="O242" s="227">
        <f t="shared" si="50"/>
        <v>354</v>
      </c>
      <c r="R242" s="188"/>
      <c r="S242" s="191"/>
      <c r="T242" s="190"/>
    </row>
    <row r="243" spans="1:20" ht="13.75" thickBot="1" x14ac:dyDescent="0.85">
      <c r="A243" s="79">
        <f t="shared" si="45"/>
        <v>225</v>
      </c>
      <c r="B243" s="174">
        <f t="shared" si="46"/>
        <v>32</v>
      </c>
      <c r="C243" s="175" t="str">
        <f t="shared" si="47"/>
        <v/>
      </c>
      <c r="D243" s="176" t="str">
        <f t="shared" si="48"/>
        <v/>
      </c>
      <c r="E243" s="167"/>
      <c r="F243" s="177" t="str">
        <f t="shared" si="42"/>
        <v/>
      </c>
      <c r="G243" s="169" t="str">
        <f t="shared" si="43"/>
        <v/>
      </c>
      <c r="H243" s="177" t="str">
        <f t="shared" si="38"/>
        <v/>
      </c>
      <c r="I243" s="177" t="str">
        <f t="shared" si="39"/>
        <v/>
      </c>
      <c r="J243" s="178" t="str">
        <f t="shared" si="40"/>
        <v/>
      </c>
      <c r="K243" s="171" t="str">
        <f t="shared" si="41"/>
        <v/>
      </c>
      <c r="L243" s="179" t="e">
        <f t="shared" si="44"/>
        <v>#VALUE!</v>
      </c>
      <c r="M243" s="180"/>
      <c r="N243" s="216">
        <f t="shared" si="50"/>
        <v>225</v>
      </c>
      <c r="O243" s="227">
        <f t="shared" si="50"/>
        <v>355</v>
      </c>
      <c r="R243" s="188"/>
      <c r="S243" s="191"/>
      <c r="T243" s="190"/>
    </row>
    <row r="244" spans="1:20" ht="13.75" thickBot="1" x14ac:dyDescent="0.85">
      <c r="A244" s="79">
        <f t="shared" si="45"/>
        <v>226</v>
      </c>
      <c r="B244" s="174">
        <f t="shared" si="46"/>
        <v>32</v>
      </c>
      <c r="C244" s="175" t="str">
        <f t="shared" si="47"/>
        <v/>
      </c>
      <c r="D244" s="176" t="str">
        <f t="shared" si="48"/>
        <v/>
      </c>
      <c r="E244" s="167"/>
      <c r="F244" s="177" t="str">
        <f t="shared" si="42"/>
        <v/>
      </c>
      <c r="G244" s="169" t="str">
        <f t="shared" si="43"/>
        <v/>
      </c>
      <c r="H244" s="177" t="str">
        <f t="shared" si="38"/>
        <v/>
      </c>
      <c r="I244" s="177" t="str">
        <f t="shared" si="39"/>
        <v/>
      </c>
      <c r="J244" s="178" t="str">
        <f t="shared" si="40"/>
        <v/>
      </c>
      <c r="K244" s="171" t="str">
        <f t="shared" si="41"/>
        <v/>
      </c>
      <c r="L244" s="179" t="e">
        <f t="shared" si="44"/>
        <v>#VALUE!</v>
      </c>
      <c r="M244" s="180"/>
      <c r="N244" s="216">
        <f t="shared" si="50"/>
        <v>226</v>
      </c>
      <c r="O244" s="227">
        <f t="shared" si="50"/>
        <v>356</v>
      </c>
      <c r="R244" s="188"/>
      <c r="S244" s="191"/>
      <c r="T244" s="190"/>
    </row>
    <row r="245" spans="1:20" ht="13.75" thickBot="1" x14ac:dyDescent="0.85">
      <c r="A245" s="79">
        <f t="shared" si="45"/>
        <v>227</v>
      </c>
      <c r="B245" s="174">
        <f t="shared" si="46"/>
        <v>32</v>
      </c>
      <c r="C245" s="175" t="str">
        <f t="shared" si="47"/>
        <v/>
      </c>
      <c r="D245" s="176" t="str">
        <f t="shared" si="48"/>
        <v/>
      </c>
      <c r="E245" s="167"/>
      <c r="F245" s="177" t="str">
        <f t="shared" si="42"/>
        <v/>
      </c>
      <c r="G245" s="169" t="str">
        <f t="shared" si="43"/>
        <v/>
      </c>
      <c r="H245" s="177" t="str">
        <f t="shared" si="38"/>
        <v/>
      </c>
      <c r="I245" s="177" t="str">
        <f t="shared" si="39"/>
        <v/>
      </c>
      <c r="J245" s="178" t="str">
        <f t="shared" si="40"/>
        <v/>
      </c>
      <c r="K245" s="171" t="str">
        <f t="shared" si="41"/>
        <v/>
      </c>
      <c r="L245" s="179" t="e">
        <f t="shared" si="44"/>
        <v>#VALUE!</v>
      </c>
      <c r="M245" s="180"/>
      <c r="N245" s="216">
        <f t="shared" si="50"/>
        <v>227</v>
      </c>
      <c r="O245" s="227">
        <f t="shared" si="50"/>
        <v>357</v>
      </c>
      <c r="R245" s="188"/>
      <c r="S245" s="191"/>
      <c r="T245" s="190"/>
    </row>
    <row r="246" spans="1:20" ht="13.75" thickBot="1" x14ac:dyDescent="0.85">
      <c r="A246" s="79">
        <f t="shared" si="45"/>
        <v>228</v>
      </c>
      <c r="B246" s="174">
        <f t="shared" si="46"/>
        <v>32</v>
      </c>
      <c r="C246" s="175" t="str">
        <f t="shared" si="47"/>
        <v/>
      </c>
      <c r="D246" s="176" t="str">
        <f t="shared" si="48"/>
        <v/>
      </c>
      <c r="E246" s="167"/>
      <c r="F246" s="177" t="str">
        <f t="shared" si="42"/>
        <v/>
      </c>
      <c r="G246" s="169" t="str">
        <f t="shared" si="43"/>
        <v/>
      </c>
      <c r="H246" s="177" t="str">
        <f t="shared" si="38"/>
        <v/>
      </c>
      <c r="I246" s="177" t="str">
        <f t="shared" si="39"/>
        <v/>
      </c>
      <c r="J246" s="178" t="str">
        <f t="shared" si="40"/>
        <v/>
      </c>
      <c r="K246" s="171" t="str">
        <f t="shared" si="41"/>
        <v/>
      </c>
      <c r="L246" s="179" t="e">
        <f t="shared" si="44"/>
        <v>#VALUE!</v>
      </c>
      <c r="M246" s="180"/>
      <c r="N246" s="216">
        <f t="shared" si="50"/>
        <v>228</v>
      </c>
      <c r="O246" s="227">
        <f t="shared" si="50"/>
        <v>358</v>
      </c>
      <c r="R246" s="188"/>
      <c r="S246" s="191"/>
      <c r="T246" s="190"/>
    </row>
    <row r="247" spans="1:20" ht="13.75" thickBot="1" x14ac:dyDescent="0.85">
      <c r="A247" s="79">
        <f t="shared" si="45"/>
        <v>229</v>
      </c>
      <c r="B247" s="174">
        <f t="shared" si="46"/>
        <v>32</v>
      </c>
      <c r="C247" s="175" t="str">
        <f t="shared" si="47"/>
        <v/>
      </c>
      <c r="D247" s="176" t="str">
        <f t="shared" si="48"/>
        <v/>
      </c>
      <c r="E247" s="167"/>
      <c r="F247" s="177" t="str">
        <f t="shared" si="42"/>
        <v/>
      </c>
      <c r="G247" s="169" t="str">
        <f t="shared" si="43"/>
        <v/>
      </c>
      <c r="H247" s="177" t="str">
        <f t="shared" si="38"/>
        <v/>
      </c>
      <c r="I247" s="177" t="str">
        <f t="shared" si="39"/>
        <v/>
      </c>
      <c r="J247" s="178" t="str">
        <f t="shared" si="40"/>
        <v/>
      </c>
      <c r="K247" s="171" t="str">
        <f t="shared" si="41"/>
        <v/>
      </c>
      <c r="L247" s="179" t="e">
        <f t="shared" si="44"/>
        <v>#VALUE!</v>
      </c>
      <c r="M247" s="180"/>
      <c r="N247" s="216">
        <f t="shared" si="50"/>
        <v>229</v>
      </c>
      <c r="O247" s="227">
        <f t="shared" si="50"/>
        <v>359</v>
      </c>
      <c r="R247" s="188"/>
      <c r="S247" s="191"/>
      <c r="T247" s="190"/>
    </row>
    <row r="248" spans="1:20" ht="13.75" thickBot="1" x14ac:dyDescent="0.85">
      <c r="A248" s="79">
        <f t="shared" si="45"/>
        <v>230</v>
      </c>
      <c r="B248" s="174">
        <f t="shared" si="46"/>
        <v>32</v>
      </c>
      <c r="C248" s="175" t="str">
        <f t="shared" si="47"/>
        <v/>
      </c>
      <c r="D248" s="176" t="str">
        <f t="shared" si="48"/>
        <v/>
      </c>
      <c r="E248" s="181">
        <f>SUM(D239:D248)</f>
        <v>0</v>
      </c>
      <c r="F248" s="177" t="str">
        <f t="shared" si="42"/>
        <v/>
      </c>
      <c r="G248" s="169" t="str">
        <f t="shared" si="43"/>
        <v/>
      </c>
      <c r="H248" s="177" t="str">
        <f t="shared" si="38"/>
        <v/>
      </c>
      <c r="I248" s="177" t="str">
        <f t="shared" si="39"/>
        <v/>
      </c>
      <c r="J248" s="178" t="str">
        <f t="shared" si="40"/>
        <v/>
      </c>
      <c r="K248" s="171" t="str">
        <f t="shared" si="41"/>
        <v/>
      </c>
      <c r="L248" s="179" t="e">
        <f t="shared" si="44"/>
        <v>#VALUE!</v>
      </c>
      <c r="M248" s="180"/>
      <c r="N248" s="216">
        <f t="shared" ref="N248:O263" si="51">N247+1</f>
        <v>230</v>
      </c>
      <c r="O248" s="227">
        <f t="shared" si="51"/>
        <v>360</v>
      </c>
      <c r="R248" s="188"/>
      <c r="S248" s="191"/>
      <c r="T248" s="190"/>
    </row>
    <row r="249" spans="1:20" ht="13.75" thickBot="1" x14ac:dyDescent="0.85">
      <c r="A249" s="79">
        <f t="shared" si="45"/>
        <v>231</v>
      </c>
      <c r="B249" s="174">
        <f t="shared" si="46"/>
        <v>32</v>
      </c>
      <c r="C249" s="175" t="str">
        <f t="shared" si="47"/>
        <v/>
      </c>
      <c r="D249" s="176" t="str">
        <f t="shared" si="48"/>
        <v/>
      </c>
      <c r="E249" s="167"/>
      <c r="F249" s="177" t="str">
        <f t="shared" si="42"/>
        <v/>
      </c>
      <c r="G249" s="169" t="str">
        <f t="shared" si="43"/>
        <v/>
      </c>
      <c r="H249" s="177" t="str">
        <f t="shared" si="38"/>
        <v/>
      </c>
      <c r="I249" s="177" t="str">
        <f t="shared" si="39"/>
        <v/>
      </c>
      <c r="J249" s="178" t="str">
        <f t="shared" si="40"/>
        <v/>
      </c>
      <c r="K249" s="171" t="str">
        <f t="shared" si="41"/>
        <v/>
      </c>
      <c r="L249" s="179" t="e">
        <f t="shared" si="44"/>
        <v>#VALUE!</v>
      </c>
      <c r="M249" s="180"/>
      <c r="N249" s="216">
        <f t="shared" si="51"/>
        <v>231</v>
      </c>
      <c r="O249" s="227">
        <f t="shared" si="51"/>
        <v>361</v>
      </c>
      <c r="R249" s="188"/>
      <c r="S249" s="191"/>
      <c r="T249" s="190"/>
    </row>
    <row r="250" spans="1:20" ht="13.75" thickBot="1" x14ac:dyDescent="0.85">
      <c r="A250" s="79">
        <f t="shared" si="45"/>
        <v>232</v>
      </c>
      <c r="B250" s="174">
        <f t="shared" si="46"/>
        <v>32</v>
      </c>
      <c r="C250" s="175" t="str">
        <f t="shared" si="47"/>
        <v/>
      </c>
      <c r="D250" s="176" t="str">
        <f t="shared" si="48"/>
        <v/>
      </c>
      <c r="E250" s="167"/>
      <c r="F250" s="177" t="str">
        <f t="shared" si="42"/>
        <v/>
      </c>
      <c r="G250" s="169" t="str">
        <f t="shared" si="43"/>
        <v/>
      </c>
      <c r="H250" s="177" t="str">
        <f t="shared" si="38"/>
        <v/>
      </c>
      <c r="I250" s="177" t="str">
        <f t="shared" si="39"/>
        <v/>
      </c>
      <c r="J250" s="178" t="str">
        <f t="shared" si="40"/>
        <v/>
      </c>
      <c r="K250" s="171" t="str">
        <f t="shared" si="41"/>
        <v/>
      </c>
      <c r="L250" s="179" t="e">
        <f t="shared" si="44"/>
        <v>#VALUE!</v>
      </c>
      <c r="M250" s="180"/>
      <c r="N250" s="216">
        <f t="shared" si="51"/>
        <v>232</v>
      </c>
      <c r="O250" s="227">
        <f t="shared" si="51"/>
        <v>362</v>
      </c>
      <c r="R250" s="188"/>
      <c r="S250" s="191"/>
      <c r="T250" s="190"/>
    </row>
    <row r="251" spans="1:20" ht="13.75" thickBot="1" x14ac:dyDescent="0.85">
      <c r="A251" s="79">
        <f t="shared" si="45"/>
        <v>233</v>
      </c>
      <c r="B251" s="174">
        <f t="shared" si="46"/>
        <v>32</v>
      </c>
      <c r="C251" s="175" t="str">
        <f t="shared" si="47"/>
        <v/>
      </c>
      <c r="D251" s="176" t="str">
        <f t="shared" si="48"/>
        <v/>
      </c>
      <c r="E251" s="167"/>
      <c r="F251" s="177" t="str">
        <f t="shared" si="42"/>
        <v/>
      </c>
      <c r="G251" s="169" t="str">
        <f t="shared" si="43"/>
        <v/>
      </c>
      <c r="H251" s="177" t="str">
        <f t="shared" si="38"/>
        <v/>
      </c>
      <c r="I251" s="177" t="str">
        <f t="shared" si="39"/>
        <v/>
      </c>
      <c r="J251" s="178" t="str">
        <f t="shared" si="40"/>
        <v/>
      </c>
      <c r="K251" s="171" t="str">
        <f t="shared" si="41"/>
        <v/>
      </c>
      <c r="L251" s="179" t="e">
        <f t="shared" si="44"/>
        <v>#VALUE!</v>
      </c>
      <c r="M251" s="180"/>
      <c r="N251" s="216">
        <f t="shared" si="51"/>
        <v>233</v>
      </c>
      <c r="O251" s="227">
        <f t="shared" si="51"/>
        <v>363</v>
      </c>
      <c r="R251" s="188"/>
      <c r="S251" s="191"/>
      <c r="T251" s="190"/>
    </row>
    <row r="252" spans="1:20" ht="13.75" thickBot="1" x14ac:dyDescent="0.85">
      <c r="A252" s="79">
        <f t="shared" si="45"/>
        <v>234</v>
      </c>
      <c r="B252" s="174">
        <f t="shared" si="46"/>
        <v>32</v>
      </c>
      <c r="C252" s="175" t="str">
        <f t="shared" si="47"/>
        <v/>
      </c>
      <c r="D252" s="176" t="str">
        <f t="shared" si="48"/>
        <v/>
      </c>
      <c r="E252" s="167"/>
      <c r="F252" s="177" t="str">
        <f t="shared" si="42"/>
        <v/>
      </c>
      <c r="G252" s="169" t="str">
        <f t="shared" si="43"/>
        <v/>
      </c>
      <c r="H252" s="177" t="str">
        <f t="shared" si="38"/>
        <v/>
      </c>
      <c r="I252" s="177" t="str">
        <f t="shared" si="39"/>
        <v/>
      </c>
      <c r="J252" s="178" t="str">
        <f t="shared" si="40"/>
        <v/>
      </c>
      <c r="K252" s="171" t="str">
        <f t="shared" si="41"/>
        <v/>
      </c>
      <c r="L252" s="179" t="e">
        <f t="shared" si="44"/>
        <v>#VALUE!</v>
      </c>
      <c r="M252" s="180"/>
      <c r="N252" s="216">
        <f t="shared" si="51"/>
        <v>234</v>
      </c>
      <c r="O252" s="227">
        <f t="shared" si="51"/>
        <v>364</v>
      </c>
      <c r="R252" s="188"/>
      <c r="S252" s="191"/>
      <c r="T252" s="190"/>
    </row>
    <row r="253" spans="1:20" ht="13.75" thickBot="1" x14ac:dyDescent="0.85">
      <c r="A253" s="79">
        <f t="shared" si="45"/>
        <v>235</v>
      </c>
      <c r="B253" s="174">
        <f t="shared" si="46"/>
        <v>32</v>
      </c>
      <c r="C253" s="175" t="str">
        <f t="shared" si="47"/>
        <v/>
      </c>
      <c r="D253" s="176" t="str">
        <f t="shared" si="48"/>
        <v/>
      </c>
      <c r="E253" s="167"/>
      <c r="F253" s="177" t="str">
        <f t="shared" si="42"/>
        <v/>
      </c>
      <c r="G253" s="169" t="str">
        <f t="shared" si="43"/>
        <v/>
      </c>
      <c r="H253" s="177" t="str">
        <f t="shared" si="38"/>
        <v/>
      </c>
      <c r="I253" s="177" t="str">
        <f t="shared" si="39"/>
        <v/>
      </c>
      <c r="J253" s="178" t="str">
        <f t="shared" si="40"/>
        <v/>
      </c>
      <c r="K253" s="171" t="str">
        <f t="shared" si="41"/>
        <v/>
      </c>
      <c r="L253" s="179" t="e">
        <f t="shared" si="44"/>
        <v>#VALUE!</v>
      </c>
      <c r="M253" s="180"/>
      <c r="N253" s="216">
        <f t="shared" si="51"/>
        <v>235</v>
      </c>
      <c r="O253" s="227">
        <f t="shared" si="51"/>
        <v>365</v>
      </c>
      <c r="R253" s="188"/>
      <c r="S253" s="191"/>
      <c r="T253" s="190"/>
    </row>
    <row r="254" spans="1:20" ht="13.75" thickBot="1" x14ac:dyDescent="0.85">
      <c r="A254" s="79">
        <f t="shared" si="45"/>
        <v>236</v>
      </c>
      <c r="B254" s="174">
        <f t="shared" si="46"/>
        <v>32</v>
      </c>
      <c r="C254" s="175" t="str">
        <f t="shared" si="47"/>
        <v/>
      </c>
      <c r="D254" s="176" t="str">
        <f t="shared" si="48"/>
        <v/>
      </c>
      <c r="E254" s="167"/>
      <c r="F254" s="177" t="str">
        <f t="shared" si="42"/>
        <v/>
      </c>
      <c r="G254" s="169" t="str">
        <f t="shared" si="43"/>
        <v/>
      </c>
      <c r="H254" s="177" t="str">
        <f t="shared" si="38"/>
        <v/>
      </c>
      <c r="I254" s="177" t="str">
        <f t="shared" si="39"/>
        <v/>
      </c>
      <c r="J254" s="178" t="str">
        <f t="shared" si="40"/>
        <v/>
      </c>
      <c r="K254" s="171" t="str">
        <f t="shared" si="41"/>
        <v/>
      </c>
      <c r="L254" s="179" t="e">
        <f t="shared" si="44"/>
        <v>#VALUE!</v>
      </c>
      <c r="M254" s="180"/>
      <c r="N254" s="216">
        <f t="shared" si="51"/>
        <v>236</v>
      </c>
      <c r="O254" s="227">
        <f t="shared" si="51"/>
        <v>366</v>
      </c>
      <c r="R254" s="188"/>
      <c r="S254" s="191"/>
      <c r="T254" s="190"/>
    </row>
    <row r="255" spans="1:20" ht="13.75" thickBot="1" x14ac:dyDescent="0.85">
      <c r="A255" s="79">
        <f t="shared" si="45"/>
        <v>237</v>
      </c>
      <c r="B255" s="174">
        <f t="shared" si="46"/>
        <v>32</v>
      </c>
      <c r="C255" s="175" t="str">
        <f t="shared" si="47"/>
        <v/>
      </c>
      <c r="D255" s="176" t="str">
        <f t="shared" si="48"/>
        <v/>
      </c>
      <c r="E255" s="167"/>
      <c r="F255" s="177" t="str">
        <f t="shared" si="42"/>
        <v/>
      </c>
      <c r="G255" s="169" t="str">
        <f t="shared" si="43"/>
        <v/>
      </c>
      <c r="H255" s="177" t="str">
        <f t="shared" si="38"/>
        <v/>
      </c>
      <c r="I255" s="177" t="str">
        <f t="shared" si="39"/>
        <v/>
      </c>
      <c r="J255" s="178" t="str">
        <f t="shared" si="40"/>
        <v/>
      </c>
      <c r="K255" s="171" t="str">
        <f t="shared" si="41"/>
        <v/>
      </c>
      <c r="L255" s="179" t="e">
        <f t="shared" si="44"/>
        <v>#VALUE!</v>
      </c>
      <c r="M255" s="180"/>
      <c r="N255" s="216">
        <f t="shared" si="51"/>
        <v>237</v>
      </c>
      <c r="O255" s="227">
        <f t="shared" si="51"/>
        <v>367</v>
      </c>
      <c r="R255" s="188"/>
      <c r="S255" s="191"/>
      <c r="T255" s="190"/>
    </row>
    <row r="256" spans="1:20" ht="13.75" thickBot="1" x14ac:dyDescent="0.85">
      <c r="A256" s="79">
        <f t="shared" si="45"/>
        <v>238</v>
      </c>
      <c r="B256" s="174">
        <f t="shared" si="46"/>
        <v>32</v>
      </c>
      <c r="C256" s="175" t="str">
        <f t="shared" si="47"/>
        <v/>
      </c>
      <c r="D256" s="176" t="str">
        <f t="shared" si="48"/>
        <v/>
      </c>
      <c r="E256" s="167"/>
      <c r="F256" s="177" t="str">
        <f t="shared" si="42"/>
        <v/>
      </c>
      <c r="G256" s="169" t="str">
        <f t="shared" si="43"/>
        <v/>
      </c>
      <c r="H256" s="177" t="str">
        <f t="shared" si="38"/>
        <v/>
      </c>
      <c r="I256" s="177" t="str">
        <f t="shared" si="39"/>
        <v/>
      </c>
      <c r="J256" s="178" t="str">
        <f t="shared" si="40"/>
        <v/>
      </c>
      <c r="K256" s="171" t="str">
        <f t="shared" si="41"/>
        <v/>
      </c>
      <c r="L256" s="179" t="e">
        <f t="shared" si="44"/>
        <v>#VALUE!</v>
      </c>
      <c r="M256" s="180"/>
      <c r="N256" s="216">
        <f t="shared" si="51"/>
        <v>238</v>
      </c>
      <c r="O256" s="227">
        <f>O255+1</f>
        <v>368</v>
      </c>
      <c r="R256" s="188"/>
      <c r="S256" s="191"/>
      <c r="T256" s="190"/>
    </row>
    <row r="257" spans="1:20" ht="13.75" thickBot="1" x14ac:dyDescent="0.85">
      <c r="A257" s="79">
        <f t="shared" si="45"/>
        <v>239</v>
      </c>
      <c r="B257" s="174">
        <f t="shared" si="46"/>
        <v>32</v>
      </c>
      <c r="C257" s="175" t="str">
        <f t="shared" si="47"/>
        <v/>
      </c>
      <c r="D257" s="176" t="str">
        <f t="shared" si="48"/>
        <v/>
      </c>
      <c r="E257" s="167"/>
      <c r="F257" s="177" t="str">
        <f t="shared" si="42"/>
        <v/>
      </c>
      <c r="G257" s="169" t="str">
        <f t="shared" si="43"/>
        <v/>
      </c>
      <c r="H257" s="177" t="str">
        <f t="shared" si="38"/>
        <v/>
      </c>
      <c r="I257" s="177" t="str">
        <f t="shared" si="39"/>
        <v/>
      </c>
      <c r="J257" s="178" t="str">
        <f t="shared" si="40"/>
        <v/>
      </c>
      <c r="K257" s="171" t="str">
        <f t="shared" si="41"/>
        <v/>
      </c>
      <c r="L257" s="179" t="e">
        <f t="shared" si="44"/>
        <v>#VALUE!</v>
      </c>
      <c r="M257" s="180"/>
      <c r="N257" s="216">
        <f t="shared" si="51"/>
        <v>239</v>
      </c>
      <c r="O257" s="227">
        <f t="shared" si="51"/>
        <v>369</v>
      </c>
      <c r="R257" s="188"/>
      <c r="S257" s="191"/>
      <c r="T257" s="190"/>
    </row>
    <row r="258" spans="1:20" ht="13.75" thickBot="1" x14ac:dyDescent="0.85">
      <c r="A258" s="79">
        <f t="shared" si="45"/>
        <v>240</v>
      </c>
      <c r="B258" s="174">
        <f t="shared" si="46"/>
        <v>32</v>
      </c>
      <c r="C258" s="175" t="str">
        <f t="shared" si="47"/>
        <v/>
      </c>
      <c r="D258" s="176" t="str">
        <f t="shared" si="48"/>
        <v/>
      </c>
      <c r="E258" s="181">
        <f>SUM(D249:D258)</f>
        <v>0</v>
      </c>
      <c r="F258" s="177" t="str">
        <f t="shared" si="42"/>
        <v/>
      </c>
      <c r="G258" s="169" t="str">
        <f t="shared" si="43"/>
        <v/>
      </c>
      <c r="H258" s="177" t="str">
        <f t="shared" si="38"/>
        <v/>
      </c>
      <c r="I258" s="177" t="str">
        <f t="shared" si="39"/>
        <v/>
      </c>
      <c r="J258" s="178" t="str">
        <f t="shared" si="40"/>
        <v/>
      </c>
      <c r="K258" s="171" t="str">
        <f t="shared" si="41"/>
        <v/>
      </c>
      <c r="L258" s="179" t="e">
        <f t="shared" si="44"/>
        <v>#VALUE!</v>
      </c>
      <c r="M258" s="180"/>
      <c r="N258" s="216">
        <f t="shared" si="51"/>
        <v>240</v>
      </c>
      <c r="O258" s="227">
        <f t="shared" si="51"/>
        <v>370</v>
      </c>
      <c r="R258" s="188"/>
      <c r="S258" s="191"/>
      <c r="T258" s="190"/>
    </row>
    <row r="259" spans="1:20" ht="13.75" thickBot="1" x14ac:dyDescent="0.85">
      <c r="A259" s="79">
        <f t="shared" si="45"/>
        <v>241</v>
      </c>
      <c r="B259" s="174">
        <f t="shared" si="46"/>
        <v>32</v>
      </c>
      <c r="C259" s="175" t="str">
        <f t="shared" si="47"/>
        <v/>
      </c>
      <c r="D259" s="176" t="str">
        <f t="shared" si="48"/>
        <v/>
      </c>
      <c r="E259" s="167"/>
      <c r="F259" s="177" t="str">
        <f t="shared" si="42"/>
        <v/>
      </c>
      <c r="G259" s="169" t="str">
        <f t="shared" si="43"/>
        <v/>
      </c>
      <c r="H259" s="177" t="str">
        <f t="shared" si="38"/>
        <v/>
      </c>
      <c r="I259" s="177" t="str">
        <f t="shared" si="39"/>
        <v/>
      </c>
      <c r="J259" s="178" t="str">
        <f t="shared" si="40"/>
        <v/>
      </c>
      <c r="K259" s="171" t="str">
        <f t="shared" si="41"/>
        <v/>
      </c>
      <c r="L259" s="179" t="e">
        <f t="shared" si="44"/>
        <v>#VALUE!</v>
      </c>
      <c r="M259" s="180"/>
      <c r="N259" s="216">
        <f t="shared" si="51"/>
        <v>241</v>
      </c>
      <c r="O259" s="227">
        <f t="shared" si="51"/>
        <v>371</v>
      </c>
      <c r="R259" s="188"/>
      <c r="S259" s="191"/>
      <c r="T259" s="190"/>
    </row>
    <row r="260" spans="1:20" ht="13.75" thickBot="1" x14ac:dyDescent="0.85">
      <c r="A260" s="79">
        <f t="shared" si="45"/>
        <v>242</v>
      </c>
      <c r="B260" s="174">
        <f t="shared" si="46"/>
        <v>32</v>
      </c>
      <c r="C260" s="175" t="str">
        <f t="shared" si="47"/>
        <v/>
      </c>
      <c r="D260" s="176" t="str">
        <f t="shared" si="48"/>
        <v/>
      </c>
      <c r="E260" s="167"/>
      <c r="F260" s="177" t="str">
        <f t="shared" si="42"/>
        <v/>
      </c>
      <c r="G260" s="169" t="str">
        <f t="shared" si="43"/>
        <v/>
      </c>
      <c r="H260" s="177" t="str">
        <f t="shared" si="38"/>
        <v/>
      </c>
      <c r="I260" s="177" t="str">
        <f t="shared" si="39"/>
        <v/>
      </c>
      <c r="J260" s="178" t="str">
        <f t="shared" si="40"/>
        <v/>
      </c>
      <c r="K260" s="171" t="str">
        <f t="shared" si="41"/>
        <v/>
      </c>
      <c r="L260" s="179" t="e">
        <f t="shared" si="44"/>
        <v>#VALUE!</v>
      </c>
      <c r="M260" s="180"/>
      <c r="N260" s="216">
        <f t="shared" si="51"/>
        <v>242</v>
      </c>
      <c r="O260" s="227">
        <f t="shared" si="51"/>
        <v>372</v>
      </c>
      <c r="R260" s="188"/>
      <c r="S260" s="191"/>
      <c r="T260" s="190"/>
    </row>
    <row r="261" spans="1:20" ht="13.75" thickBot="1" x14ac:dyDescent="0.85">
      <c r="A261" s="79">
        <f t="shared" si="45"/>
        <v>243</v>
      </c>
      <c r="B261" s="174">
        <f t="shared" si="46"/>
        <v>32</v>
      </c>
      <c r="C261" s="175" t="str">
        <f t="shared" si="47"/>
        <v/>
      </c>
      <c r="D261" s="176" t="str">
        <f t="shared" si="48"/>
        <v/>
      </c>
      <c r="E261" s="167"/>
      <c r="F261" s="177" t="str">
        <f t="shared" si="42"/>
        <v/>
      </c>
      <c r="G261" s="169" t="str">
        <f t="shared" si="43"/>
        <v/>
      </c>
      <c r="H261" s="177" t="str">
        <f t="shared" si="38"/>
        <v/>
      </c>
      <c r="I261" s="177" t="str">
        <f t="shared" si="39"/>
        <v/>
      </c>
      <c r="J261" s="178" t="str">
        <f t="shared" si="40"/>
        <v/>
      </c>
      <c r="K261" s="171" t="str">
        <f t="shared" si="41"/>
        <v/>
      </c>
      <c r="L261" s="179" t="e">
        <f t="shared" si="44"/>
        <v>#VALUE!</v>
      </c>
      <c r="M261" s="180"/>
      <c r="N261" s="216">
        <f t="shared" si="51"/>
        <v>243</v>
      </c>
      <c r="O261" s="227">
        <f t="shared" si="51"/>
        <v>373</v>
      </c>
      <c r="R261" s="188"/>
      <c r="S261" s="191"/>
      <c r="T261" s="190"/>
    </row>
    <row r="262" spans="1:20" ht="13.75" thickBot="1" x14ac:dyDescent="0.85">
      <c r="A262" s="79">
        <f t="shared" si="45"/>
        <v>244</v>
      </c>
      <c r="B262" s="174">
        <f t="shared" si="46"/>
        <v>32</v>
      </c>
      <c r="C262" s="175" t="str">
        <f t="shared" si="47"/>
        <v/>
      </c>
      <c r="D262" s="176" t="str">
        <f t="shared" si="48"/>
        <v/>
      </c>
      <c r="E262" s="167"/>
      <c r="F262" s="177" t="str">
        <f t="shared" si="42"/>
        <v/>
      </c>
      <c r="G262" s="169" t="str">
        <f t="shared" si="43"/>
        <v/>
      </c>
      <c r="H262" s="177" t="str">
        <f t="shared" si="38"/>
        <v/>
      </c>
      <c r="I262" s="177" t="str">
        <f t="shared" si="39"/>
        <v/>
      </c>
      <c r="J262" s="178" t="str">
        <f t="shared" si="40"/>
        <v/>
      </c>
      <c r="K262" s="171" t="str">
        <f t="shared" si="41"/>
        <v/>
      </c>
      <c r="L262" s="179" t="e">
        <f t="shared" si="44"/>
        <v>#VALUE!</v>
      </c>
      <c r="M262" s="180"/>
      <c r="N262" s="216">
        <f t="shared" si="51"/>
        <v>244</v>
      </c>
      <c r="O262" s="227">
        <f t="shared" si="51"/>
        <v>374</v>
      </c>
      <c r="R262" s="188"/>
      <c r="S262" s="191"/>
      <c r="T262" s="190"/>
    </row>
    <row r="263" spans="1:20" ht="13.75" thickBot="1" x14ac:dyDescent="0.85">
      <c r="A263" s="79">
        <f t="shared" si="45"/>
        <v>245</v>
      </c>
      <c r="B263" s="174">
        <f t="shared" si="46"/>
        <v>32</v>
      </c>
      <c r="C263" s="175" t="str">
        <f t="shared" si="47"/>
        <v/>
      </c>
      <c r="D263" s="176" t="str">
        <f t="shared" si="48"/>
        <v/>
      </c>
      <c r="E263" s="167"/>
      <c r="F263" s="177" t="str">
        <f t="shared" si="42"/>
        <v/>
      </c>
      <c r="G263" s="169" t="str">
        <f t="shared" si="43"/>
        <v/>
      </c>
      <c r="H263" s="177" t="str">
        <f t="shared" si="38"/>
        <v/>
      </c>
      <c r="I263" s="177" t="str">
        <f t="shared" si="39"/>
        <v/>
      </c>
      <c r="J263" s="178" t="str">
        <f t="shared" si="40"/>
        <v/>
      </c>
      <c r="K263" s="171" t="str">
        <f t="shared" si="41"/>
        <v/>
      </c>
      <c r="L263" s="179" t="e">
        <f t="shared" si="44"/>
        <v>#VALUE!</v>
      </c>
      <c r="M263" s="180"/>
      <c r="N263" s="216">
        <f t="shared" si="51"/>
        <v>245</v>
      </c>
      <c r="O263" s="227">
        <f t="shared" si="51"/>
        <v>375</v>
      </c>
      <c r="R263" s="188"/>
      <c r="S263" s="191"/>
      <c r="T263" s="190"/>
    </row>
    <row r="264" spans="1:20" ht="13.75" thickBot="1" x14ac:dyDescent="0.85">
      <c r="A264" s="79">
        <f t="shared" si="45"/>
        <v>246</v>
      </c>
      <c r="B264" s="174">
        <f t="shared" si="46"/>
        <v>32</v>
      </c>
      <c r="C264" s="175" t="str">
        <f t="shared" si="47"/>
        <v/>
      </c>
      <c r="D264" s="176" t="str">
        <f t="shared" si="48"/>
        <v/>
      </c>
      <c r="E264" s="167"/>
      <c r="F264" s="177" t="str">
        <f t="shared" si="42"/>
        <v/>
      </c>
      <c r="G264" s="169" t="str">
        <f t="shared" si="43"/>
        <v/>
      </c>
      <c r="H264" s="177" t="str">
        <f t="shared" si="38"/>
        <v/>
      </c>
      <c r="I264" s="177" t="str">
        <f t="shared" si="39"/>
        <v/>
      </c>
      <c r="J264" s="178" t="str">
        <f t="shared" si="40"/>
        <v/>
      </c>
      <c r="K264" s="171" t="str">
        <f t="shared" si="41"/>
        <v/>
      </c>
      <c r="L264" s="179" t="e">
        <f t="shared" si="44"/>
        <v>#VALUE!</v>
      </c>
      <c r="M264" s="180"/>
      <c r="N264" s="216">
        <f t="shared" ref="N264:O279" si="52">N263+1</f>
        <v>246</v>
      </c>
      <c r="O264" s="227">
        <f t="shared" si="52"/>
        <v>376</v>
      </c>
      <c r="R264" s="188"/>
      <c r="S264" s="191"/>
      <c r="T264" s="190"/>
    </row>
    <row r="265" spans="1:20" ht="13.75" thickBot="1" x14ac:dyDescent="0.85">
      <c r="A265" s="79">
        <f t="shared" si="45"/>
        <v>247</v>
      </c>
      <c r="B265" s="174">
        <f t="shared" si="46"/>
        <v>32</v>
      </c>
      <c r="C265" s="175" t="str">
        <f t="shared" si="47"/>
        <v/>
      </c>
      <c r="D265" s="176" t="str">
        <f t="shared" si="48"/>
        <v/>
      </c>
      <c r="E265" s="167"/>
      <c r="F265" s="177" t="str">
        <f t="shared" si="42"/>
        <v/>
      </c>
      <c r="G265" s="169" t="str">
        <f t="shared" si="43"/>
        <v/>
      </c>
      <c r="H265" s="177" t="str">
        <f t="shared" si="38"/>
        <v/>
      </c>
      <c r="I265" s="177" t="str">
        <f t="shared" si="39"/>
        <v/>
      </c>
      <c r="J265" s="178" t="str">
        <f t="shared" si="40"/>
        <v/>
      </c>
      <c r="K265" s="171" t="str">
        <f t="shared" si="41"/>
        <v/>
      </c>
      <c r="L265" s="179" t="e">
        <f t="shared" si="44"/>
        <v>#VALUE!</v>
      </c>
      <c r="M265" s="180"/>
      <c r="N265" s="216">
        <f t="shared" si="52"/>
        <v>247</v>
      </c>
      <c r="O265" s="227">
        <f t="shared" si="52"/>
        <v>377</v>
      </c>
      <c r="R265" s="188"/>
      <c r="S265" s="191"/>
      <c r="T265" s="190"/>
    </row>
    <row r="266" spans="1:20" ht="13.75" thickBot="1" x14ac:dyDescent="0.85">
      <c r="A266" s="79">
        <f t="shared" si="45"/>
        <v>248</v>
      </c>
      <c r="B266" s="174">
        <f t="shared" si="46"/>
        <v>32</v>
      </c>
      <c r="C266" s="175" t="str">
        <f t="shared" si="47"/>
        <v/>
      </c>
      <c r="D266" s="176" t="str">
        <f t="shared" si="48"/>
        <v/>
      </c>
      <c r="E266" s="167"/>
      <c r="F266" s="177" t="str">
        <f t="shared" si="42"/>
        <v/>
      </c>
      <c r="G266" s="169" t="str">
        <f t="shared" si="43"/>
        <v/>
      </c>
      <c r="H266" s="177" t="str">
        <f t="shared" si="38"/>
        <v/>
      </c>
      <c r="I266" s="177" t="str">
        <f t="shared" si="39"/>
        <v/>
      </c>
      <c r="J266" s="178" t="str">
        <f t="shared" si="40"/>
        <v/>
      </c>
      <c r="K266" s="171" t="str">
        <f t="shared" si="41"/>
        <v/>
      </c>
      <c r="L266" s="179" t="e">
        <f t="shared" si="44"/>
        <v>#VALUE!</v>
      </c>
      <c r="M266" s="180"/>
      <c r="N266" s="216">
        <f t="shared" si="52"/>
        <v>248</v>
      </c>
      <c r="O266" s="227">
        <f t="shared" si="52"/>
        <v>378</v>
      </c>
      <c r="R266" s="188"/>
      <c r="S266" s="191"/>
      <c r="T266" s="190"/>
    </row>
    <row r="267" spans="1:20" ht="13.75" thickBot="1" x14ac:dyDescent="0.85">
      <c r="A267" s="79">
        <f t="shared" si="45"/>
        <v>249</v>
      </c>
      <c r="B267" s="174">
        <f t="shared" si="46"/>
        <v>32</v>
      </c>
      <c r="C267" s="175" t="str">
        <f t="shared" si="47"/>
        <v/>
      </c>
      <c r="D267" s="176" t="str">
        <f t="shared" si="48"/>
        <v/>
      </c>
      <c r="E267" s="167"/>
      <c r="F267" s="177" t="str">
        <f t="shared" si="42"/>
        <v/>
      </c>
      <c r="G267" s="169" t="str">
        <f t="shared" si="43"/>
        <v/>
      </c>
      <c r="H267" s="177" t="str">
        <f t="shared" si="38"/>
        <v/>
      </c>
      <c r="I267" s="177" t="str">
        <f t="shared" si="39"/>
        <v/>
      </c>
      <c r="J267" s="178" t="str">
        <f t="shared" si="40"/>
        <v/>
      </c>
      <c r="K267" s="171" t="str">
        <f t="shared" si="41"/>
        <v/>
      </c>
      <c r="L267" s="179" t="e">
        <f t="shared" si="44"/>
        <v>#VALUE!</v>
      </c>
      <c r="M267" s="180"/>
      <c r="N267" s="216">
        <f t="shared" si="52"/>
        <v>249</v>
      </c>
      <c r="O267" s="227">
        <f t="shared" si="52"/>
        <v>379</v>
      </c>
      <c r="R267" s="188"/>
      <c r="S267" s="191"/>
      <c r="T267" s="190"/>
    </row>
    <row r="268" spans="1:20" ht="13.75" thickBot="1" x14ac:dyDescent="0.85">
      <c r="A268" s="79">
        <f t="shared" si="45"/>
        <v>250</v>
      </c>
      <c r="B268" s="174">
        <f t="shared" si="46"/>
        <v>32</v>
      </c>
      <c r="C268" s="175" t="str">
        <f t="shared" si="47"/>
        <v/>
      </c>
      <c r="D268" s="176" t="str">
        <f t="shared" si="48"/>
        <v/>
      </c>
      <c r="E268" s="181">
        <f>SUM(D259:D268)</f>
        <v>0</v>
      </c>
      <c r="F268" s="177" t="str">
        <f t="shared" si="42"/>
        <v/>
      </c>
      <c r="G268" s="169" t="str">
        <f t="shared" si="43"/>
        <v/>
      </c>
      <c r="H268" s="177" t="str">
        <f t="shared" si="38"/>
        <v/>
      </c>
      <c r="I268" s="177" t="str">
        <f t="shared" si="39"/>
        <v/>
      </c>
      <c r="J268" s="178" t="str">
        <f t="shared" si="40"/>
        <v/>
      </c>
      <c r="K268" s="171" t="str">
        <f t="shared" si="41"/>
        <v/>
      </c>
      <c r="L268" s="179" t="e">
        <f t="shared" si="44"/>
        <v>#VALUE!</v>
      </c>
      <c r="M268" s="180"/>
      <c r="N268" s="216">
        <f t="shared" si="52"/>
        <v>250</v>
      </c>
      <c r="O268" s="227">
        <f t="shared" si="52"/>
        <v>380</v>
      </c>
      <c r="R268" s="188"/>
      <c r="S268" s="191"/>
      <c r="T268" s="190"/>
    </row>
    <row r="269" spans="1:20" ht="13.75" thickBot="1" x14ac:dyDescent="0.85">
      <c r="A269" s="79">
        <f t="shared" si="45"/>
        <v>251</v>
      </c>
      <c r="B269" s="174">
        <f t="shared" si="46"/>
        <v>32</v>
      </c>
      <c r="C269" s="175" t="str">
        <f t="shared" si="47"/>
        <v/>
      </c>
      <c r="D269" s="176" t="str">
        <f t="shared" si="48"/>
        <v/>
      </c>
      <c r="E269" s="167"/>
      <c r="F269" s="177" t="str">
        <f t="shared" si="42"/>
        <v/>
      </c>
      <c r="G269" s="169" t="str">
        <f t="shared" si="43"/>
        <v/>
      </c>
      <c r="H269" s="177" t="str">
        <f t="shared" si="38"/>
        <v/>
      </c>
      <c r="I269" s="177" t="str">
        <f t="shared" si="39"/>
        <v/>
      </c>
      <c r="J269" s="178" t="str">
        <f t="shared" si="40"/>
        <v/>
      </c>
      <c r="K269" s="171" t="str">
        <f t="shared" si="41"/>
        <v/>
      </c>
      <c r="L269" s="179" t="e">
        <f t="shared" si="44"/>
        <v>#VALUE!</v>
      </c>
      <c r="M269" s="180"/>
      <c r="N269" s="216">
        <f t="shared" si="52"/>
        <v>251</v>
      </c>
      <c r="O269" s="227">
        <f>O268+1</f>
        <v>381</v>
      </c>
      <c r="R269" s="188"/>
      <c r="S269" s="191"/>
      <c r="T269" s="190"/>
    </row>
    <row r="270" spans="1:20" ht="13.75" thickBot="1" x14ac:dyDescent="0.85">
      <c r="A270" s="79">
        <f t="shared" si="45"/>
        <v>252</v>
      </c>
      <c r="B270" s="174">
        <f t="shared" si="46"/>
        <v>32</v>
      </c>
      <c r="C270" s="175" t="str">
        <f t="shared" si="47"/>
        <v/>
      </c>
      <c r="D270" s="176" t="str">
        <f t="shared" si="48"/>
        <v/>
      </c>
      <c r="E270" s="167"/>
      <c r="F270" s="177" t="str">
        <f t="shared" si="42"/>
        <v/>
      </c>
      <c r="G270" s="169" t="str">
        <f t="shared" si="43"/>
        <v/>
      </c>
      <c r="H270" s="177" t="str">
        <f t="shared" si="38"/>
        <v/>
      </c>
      <c r="I270" s="177" t="str">
        <f t="shared" si="39"/>
        <v/>
      </c>
      <c r="J270" s="178" t="str">
        <f t="shared" si="40"/>
        <v/>
      </c>
      <c r="K270" s="171" t="str">
        <f t="shared" si="41"/>
        <v/>
      </c>
      <c r="L270" s="179" t="e">
        <f t="shared" si="44"/>
        <v>#VALUE!</v>
      </c>
      <c r="M270" s="180"/>
      <c r="N270" s="216">
        <f t="shared" si="52"/>
        <v>252</v>
      </c>
      <c r="O270" s="227">
        <f t="shared" si="52"/>
        <v>382</v>
      </c>
      <c r="R270" s="188"/>
      <c r="S270" s="191"/>
      <c r="T270" s="190"/>
    </row>
    <row r="271" spans="1:20" ht="13.75" thickBot="1" x14ac:dyDescent="0.85">
      <c r="A271" s="79">
        <f t="shared" si="45"/>
        <v>253</v>
      </c>
      <c r="B271" s="174">
        <f t="shared" si="46"/>
        <v>32</v>
      </c>
      <c r="C271" s="175" t="str">
        <f t="shared" si="47"/>
        <v/>
      </c>
      <c r="D271" s="176" t="str">
        <f t="shared" si="48"/>
        <v/>
      </c>
      <c r="E271" s="167"/>
      <c r="F271" s="177" t="str">
        <f t="shared" si="42"/>
        <v/>
      </c>
      <c r="G271" s="169" t="str">
        <f t="shared" si="43"/>
        <v/>
      </c>
      <c r="H271" s="177" t="str">
        <f t="shared" si="38"/>
        <v/>
      </c>
      <c r="I271" s="177" t="str">
        <f t="shared" si="39"/>
        <v/>
      </c>
      <c r="J271" s="178" t="str">
        <f t="shared" si="40"/>
        <v/>
      </c>
      <c r="K271" s="171" t="str">
        <f t="shared" si="41"/>
        <v/>
      </c>
      <c r="L271" s="179" t="e">
        <f t="shared" si="44"/>
        <v>#VALUE!</v>
      </c>
      <c r="M271" s="180"/>
      <c r="N271" s="216">
        <f t="shared" si="52"/>
        <v>253</v>
      </c>
      <c r="O271" s="227">
        <f t="shared" si="52"/>
        <v>383</v>
      </c>
      <c r="R271" s="188"/>
      <c r="S271" s="191"/>
      <c r="T271" s="190"/>
    </row>
    <row r="272" spans="1:20" ht="13.75" thickBot="1" x14ac:dyDescent="0.85">
      <c r="A272" s="79">
        <f t="shared" si="45"/>
        <v>254</v>
      </c>
      <c r="B272" s="174">
        <f t="shared" si="46"/>
        <v>32</v>
      </c>
      <c r="C272" s="175" t="str">
        <f t="shared" si="47"/>
        <v/>
      </c>
      <c r="D272" s="176" t="str">
        <f t="shared" si="48"/>
        <v/>
      </c>
      <c r="E272" s="167"/>
      <c r="F272" s="177" t="str">
        <f t="shared" si="42"/>
        <v/>
      </c>
      <c r="G272" s="169" t="str">
        <f t="shared" si="43"/>
        <v/>
      </c>
      <c r="H272" s="177" t="str">
        <f t="shared" si="38"/>
        <v/>
      </c>
      <c r="I272" s="177" t="str">
        <f t="shared" si="39"/>
        <v/>
      </c>
      <c r="J272" s="178" t="str">
        <f t="shared" si="40"/>
        <v/>
      </c>
      <c r="K272" s="171" t="str">
        <f t="shared" si="41"/>
        <v/>
      </c>
      <c r="L272" s="179" t="e">
        <f t="shared" si="44"/>
        <v>#VALUE!</v>
      </c>
      <c r="M272" s="180"/>
      <c r="N272" s="216">
        <f t="shared" si="52"/>
        <v>254</v>
      </c>
      <c r="O272" s="227">
        <f t="shared" si="52"/>
        <v>384</v>
      </c>
      <c r="R272" s="188"/>
      <c r="S272" s="191"/>
      <c r="T272" s="190"/>
    </row>
    <row r="273" spans="1:20" ht="13.75" thickBot="1" x14ac:dyDescent="0.85">
      <c r="A273" s="79">
        <f t="shared" si="45"/>
        <v>255</v>
      </c>
      <c r="B273" s="174">
        <f t="shared" si="46"/>
        <v>32</v>
      </c>
      <c r="C273" s="175" t="str">
        <f t="shared" si="47"/>
        <v/>
      </c>
      <c r="D273" s="176" t="str">
        <f t="shared" si="48"/>
        <v/>
      </c>
      <c r="E273" s="167"/>
      <c r="F273" s="177" t="str">
        <f t="shared" si="42"/>
        <v/>
      </c>
      <c r="G273" s="169" t="str">
        <f t="shared" si="43"/>
        <v/>
      </c>
      <c r="H273" s="177" t="str">
        <f t="shared" si="38"/>
        <v/>
      </c>
      <c r="I273" s="177" t="str">
        <f t="shared" si="39"/>
        <v/>
      </c>
      <c r="J273" s="178" t="str">
        <f t="shared" si="40"/>
        <v/>
      </c>
      <c r="K273" s="171" t="str">
        <f t="shared" si="41"/>
        <v/>
      </c>
      <c r="L273" s="179" t="e">
        <f t="shared" si="44"/>
        <v>#VALUE!</v>
      </c>
      <c r="M273" s="180"/>
      <c r="N273" s="216">
        <f t="shared" si="52"/>
        <v>255</v>
      </c>
      <c r="O273" s="227">
        <f t="shared" si="52"/>
        <v>385</v>
      </c>
      <c r="R273" s="188"/>
      <c r="S273" s="191"/>
      <c r="T273" s="190"/>
    </row>
    <row r="274" spans="1:20" ht="13.75" thickBot="1" x14ac:dyDescent="0.85">
      <c r="A274" s="79">
        <f t="shared" si="45"/>
        <v>256</v>
      </c>
      <c r="B274" s="174">
        <f t="shared" si="46"/>
        <v>32</v>
      </c>
      <c r="C274" s="175" t="str">
        <f t="shared" si="47"/>
        <v/>
      </c>
      <c r="D274" s="176" t="str">
        <f t="shared" si="48"/>
        <v/>
      </c>
      <c r="E274" s="167"/>
      <c r="F274" s="177" t="str">
        <f t="shared" si="42"/>
        <v/>
      </c>
      <c r="G274" s="169" t="str">
        <f t="shared" si="43"/>
        <v/>
      </c>
      <c r="H274" s="177" t="str">
        <f t="shared" si="38"/>
        <v/>
      </c>
      <c r="I274" s="177" t="str">
        <f t="shared" si="39"/>
        <v/>
      </c>
      <c r="J274" s="178" t="str">
        <f t="shared" si="40"/>
        <v/>
      </c>
      <c r="K274" s="171" t="str">
        <f t="shared" si="41"/>
        <v/>
      </c>
      <c r="L274" s="179" t="e">
        <f t="shared" si="44"/>
        <v>#VALUE!</v>
      </c>
      <c r="M274" s="180"/>
      <c r="N274" s="216">
        <f t="shared" si="52"/>
        <v>256</v>
      </c>
      <c r="O274" s="227">
        <f t="shared" si="52"/>
        <v>386</v>
      </c>
      <c r="R274" s="188"/>
      <c r="S274" s="191"/>
      <c r="T274" s="190"/>
    </row>
    <row r="275" spans="1:20" ht="13.75" thickBot="1" x14ac:dyDescent="0.85">
      <c r="A275" s="79">
        <f t="shared" si="45"/>
        <v>257</v>
      </c>
      <c r="B275" s="174">
        <f t="shared" si="46"/>
        <v>32</v>
      </c>
      <c r="C275" s="175" t="str">
        <f t="shared" si="47"/>
        <v/>
      </c>
      <c r="D275" s="176" t="str">
        <f t="shared" si="48"/>
        <v/>
      </c>
      <c r="E275" s="167"/>
      <c r="F275" s="177" t="str">
        <f t="shared" si="42"/>
        <v/>
      </c>
      <c r="G275" s="169" t="str">
        <f t="shared" si="43"/>
        <v/>
      </c>
      <c r="H275" s="177" t="str">
        <f t="shared" ref="H275:H338" si="53">IF(M275&gt;0,($K$13*F275),"")</f>
        <v/>
      </c>
      <c r="I275" s="177" t="str">
        <f t="shared" ref="I275:I338" si="54">IF(M275&gt;0,($K$15*F275),"")</f>
        <v/>
      </c>
      <c r="J275" s="178" t="str">
        <f t="shared" ref="J275:J338" si="55">IF(M275&gt;0,((F275*$K$9)*$O$12),"")</f>
        <v/>
      </c>
      <c r="K275" s="171" t="str">
        <f t="shared" ref="K275:K338" si="56">IF(G275&gt;$I$12,((G275-$I$12)*$K$17),"")</f>
        <v/>
      </c>
      <c r="L275" s="179" t="e">
        <f t="shared" si="44"/>
        <v>#VALUE!</v>
      </c>
      <c r="M275" s="180"/>
      <c r="N275" s="216">
        <f t="shared" si="52"/>
        <v>257</v>
      </c>
      <c r="O275" s="227">
        <f t="shared" si="52"/>
        <v>387</v>
      </c>
      <c r="R275" s="188"/>
      <c r="S275" s="191"/>
      <c r="T275" s="190"/>
    </row>
    <row r="276" spans="1:20" ht="13.75" thickBot="1" x14ac:dyDescent="0.85">
      <c r="A276" s="79">
        <f t="shared" si="45"/>
        <v>258</v>
      </c>
      <c r="B276" s="174">
        <f t="shared" si="46"/>
        <v>32</v>
      </c>
      <c r="C276" s="175" t="str">
        <f t="shared" si="47"/>
        <v/>
      </c>
      <c r="D276" s="176" t="str">
        <f t="shared" si="48"/>
        <v/>
      </c>
      <c r="E276" s="167"/>
      <c r="F276" s="177" t="str">
        <f t="shared" ref="F276:F339" si="57">IF(M276&gt;0,(F275+D276),"")</f>
        <v/>
      </c>
      <c r="G276" s="169" t="str">
        <f t="shared" ref="G276:G339" si="58">IF(M276&gt;0,(F276+$E$17+$I$13),"")</f>
        <v/>
      </c>
      <c r="H276" s="177" t="str">
        <f t="shared" si="53"/>
        <v/>
      </c>
      <c r="I276" s="177" t="str">
        <f t="shared" si="54"/>
        <v/>
      </c>
      <c r="J276" s="178" t="str">
        <f t="shared" si="55"/>
        <v/>
      </c>
      <c r="K276" s="171" t="str">
        <f t="shared" si="56"/>
        <v/>
      </c>
      <c r="L276" s="179" t="e">
        <f t="shared" ref="L276:L339" si="59">0.052*K$12*G276</f>
        <v>#VALUE!</v>
      </c>
      <c r="M276" s="180"/>
      <c r="N276" s="216">
        <f t="shared" si="52"/>
        <v>258</v>
      </c>
      <c r="O276" s="227">
        <f t="shared" si="52"/>
        <v>388</v>
      </c>
      <c r="R276" s="188"/>
      <c r="S276" s="191"/>
      <c r="T276" s="190"/>
    </row>
    <row r="277" spans="1:20" ht="13.75" thickBot="1" x14ac:dyDescent="0.85">
      <c r="A277" s="79">
        <f t="shared" ref="A277:A340" si="60">A276+1</f>
        <v>259</v>
      </c>
      <c r="B277" s="174">
        <f t="shared" ref="B277:B340" si="61">IF(M277&lt;=1,(0),IF(M277&lt;3600,(1),IF(M277&gt;=3601,(2),"")))+B276</f>
        <v>32</v>
      </c>
      <c r="C277" s="175" t="str">
        <f t="shared" ref="C277:C340" si="62">IF(M277&gt;0,($I$14-B277),"")</f>
        <v/>
      </c>
      <c r="D277" s="176" t="str">
        <f t="shared" ref="D277:D340" si="63">IF(M277&gt;0,(M277/100),"")</f>
        <v/>
      </c>
      <c r="E277" s="167"/>
      <c r="F277" s="177" t="str">
        <f t="shared" si="57"/>
        <v/>
      </c>
      <c r="G277" s="169" t="str">
        <f t="shared" si="58"/>
        <v/>
      </c>
      <c r="H277" s="177" t="str">
        <f t="shared" si="53"/>
        <v/>
      </c>
      <c r="I277" s="177" t="str">
        <f t="shared" si="54"/>
        <v/>
      </c>
      <c r="J277" s="178" t="str">
        <f t="shared" si="55"/>
        <v/>
      </c>
      <c r="K277" s="171" t="str">
        <f t="shared" si="56"/>
        <v/>
      </c>
      <c r="L277" s="179" t="e">
        <f t="shared" si="59"/>
        <v>#VALUE!</v>
      </c>
      <c r="M277" s="180"/>
      <c r="N277" s="216">
        <f t="shared" si="52"/>
        <v>259</v>
      </c>
      <c r="O277" s="227">
        <f t="shared" si="52"/>
        <v>389</v>
      </c>
      <c r="R277" s="188"/>
      <c r="S277" s="191"/>
      <c r="T277" s="190"/>
    </row>
    <row r="278" spans="1:20" ht="13.75" thickBot="1" x14ac:dyDescent="0.85">
      <c r="A278" s="79">
        <f t="shared" si="60"/>
        <v>260</v>
      </c>
      <c r="B278" s="174">
        <f t="shared" si="61"/>
        <v>32</v>
      </c>
      <c r="C278" s="175" t="str">
        <f t="shared" si="62"/>
        <v/>
      </c>
      <c r="D278" s="176" t="str">
        <f t="shared" si="63"/>
        <v/>
      </c>
      <c r="E278" s="181">
        <f>SUM(D269:D278)</f>
        <v>0</v>
      </c>
      <c r="F278" s="177" t="str">
        <f t="shared" si="57"/>
        <v/>
      </c>
      <c r="G278" s="169" t="str">
        <f t="shared" si="58"/>
        <v/>
      </c>
      <c r="H278" s="177" t="str">
        <f t="shared" si="53"/>
        <v/>
      </c>
      <c r="I278" s="177" t="str">
        <f t="shared" si="54"/>
        <v/>
      </c>
      <c r="J278" s="178" t="str">
        <f t="shared" si="55"/>
        <v/>
      </c>
      <c r="K278" s="171" t="str">
        <f t="shared" si="56"/>
        <v/>
      </c>
      <c r="L278" s="179" t="e">
        <f t="shared" si="59"/>
        <v>#VALUE!</v>
      </c>
      <c r="M278" s="180"/>
      <c r="N278" s="216">
        <f t="shared" si="52"/>
        <v>260</v>
      </c>
      <c r="O278" s="227">
        <f t="shared" si="52"/>
        <v>390</v>
      </c>
      <c r="R278" s="188"/>
      <c r="S278" s="191"/>
      <c r="T278" s="190"/>
    </row>
    <row r="279" spans="1:20" ht="13.75" thickBot="1" x14ac:dyDescent="0.85">
      <c r="A279" s="79">
        <f t="shared" si="60"/>
        <v>261</v>
      </c>
      <c r="B279" s="174">
        <f t="shared" si="61"/>
        <v>32</v>
      </c>
      <c r="C279" s="175" t="str">
        <f t="shared" si="62"/>
        <v/>
      </c>
      <c r="D279" s="176" t="str">
        <f t="shared" si="63"/>
        <v/>
      </c>
      <c r="E279" s="167"/>
      <c r="F279" s="177" t="str">
        <f t="shared" si="57"/>
        <v/>
      </c>
      <c r="G279" s="169" t="str">
        <f t="shared" si="58"/>
        <v/>
      </c>
      <c r="H279" s="177" t="str">
        <f t="shared" si="53"/>
        <v/>
      </c>
      <c r="I279" s="177" t="str">
        <f t="shared" si="54"/>
        <v/>
      </c>
      <c r="J279" s="178" t="str">
        <f t="shared" si="55"/>
        <v/>
      </c>
      <c r="K279" s="171" t="str">
        <f t="shared" si="56"/>
        <v/>
      </c>
      <c r="L279" s="179" t="e">
        <f t="shared" si="59"/>
        <v>#VALUE!</v>
      </c>
      <c r="M279" s="180"/>
      <c r="N279" s="216">
        <f t="shared" si="52"/>
        <v>261</v>
      </c>
      <c r="O279" s="227">
        <f t="shared" si="52"/>
        <v>391</v>
      </c>
      <c r="R279" s="188"/>
      <c r="S279" s="191"/>
      <c r="T279" s="190"/>
    </row>
    <row r="280" spans="1:20" ht="13.75" thickBot="1" x14ac:dyDescent="0.85">
      <c r="A280" s="79">
        <f t="shared" si="60"/>
        <v>262</v>
      </c>
      <c r="B280" s="174">
        <f t="shared" si="61"/>
        <v>32</v>
      </c>
      <c r="C280" s="175" t="str">
        <f t="shared" si="62"/>
        <v/>
      </c>
      <c r="D280" s="176" t="str">
        <f t="shared" si="63"/>
        <v/>
      </c>
      <c r="E280" s="167"/>
      <c r="F280" s="177" t="str">
        <f t="shared" si="57"/>
        <v/>
      </c>
      <c r="G280" s="169" t="str">
        <f t="shared" si="58"/>
        <v/>
      </c>
      <c r="H280" s="177" t="str">
        <f t="shared" si="53"/>
        <v/>
      </c>
      <c r="I280" s="177" t="str">
        <f t="shared" si="54"/>
        <v/>
      </c>
      <c r="J280" s="178" t="str">
        <f t="shared" si="55"/>
        <v/>
      </c>
      <c r="K280" s="171" t="str">
        <f t="shared" si="56"/>
        <v/>
      </c>
      <c r="L280" s="179" t="e">
        <f t="shared" si="59"/>
        <v>#VALUE!</v>
      </c>
      <c r="M280" s="180"/>
      <c r="N280" s="216">
        <f t="shared" ref="N280:N343" si="64">N279+1</f>
        <v>262</v>
      </c>
      <c r="O280" s="227"/>
      <c r="R280" s="188"/>
      <c r="S280" s="191"/>
      <c r="T280" s="190"/>
    </row>
    <row r="281" spans="1:20" ht="13.75" thickBot="1" x14ac:dyDescent="0.85">
      <c r="A281" s="79">
        <f t="shared" si="60"/>
        <v>263</v>
      </c>
      <c r="B281" s="174">
        <f t="shared" si="61"/>
        <v>32</v>
      </c>
      <c r="C281" s="175" t="str">
        <f t="shared" si="62"/>
        <v/>
      </c>
      <c r="D281" s="176" t="str">
        <f t="shared" si="63"/>
        <v/>
      </c>
      <c r="E281" s="167"/>
      <c r="F281" s="177" t="str">
        <f t="shared" si="57"/>
        <v/>
      </c>
      <c r="G281" s="169" t="str">
        <f t="shared" si="58"/>
        <v/>
      </c>
      <c r="H281" s="177" t="str">
        <f t="shared" si="53"/>
        <v/>
      </c>
      <c r="I281" s="177" t="str">
        <f t="shared" si="54"/>
        <v/>
      </c>
      <c r="J281" s="178" t="str">
        <f t="shared" si="55"/>
        <v/>
      </c>
      <c r="K281" s="171" t="str">
        <f t="shared" si="56"/>
        <v/>
      </c>
      <c r="L281" s="179" t="e">
        <f t="shared" si="59"/>
        <v>#VALUE!</v>
      </c>
      <c r="M281" s="180"/>
      <c r="N281" s="216">
        <f t="shared" si="64"/>
        <v>263</v>
      </c>
      <c r="O281" s="227"/>
      <c r="R281" s="188"/>
      <c r="S281" s="191"/>
      <c r="T281" s="190"/>
    </row>
    <row r="282" spans="1:20" ht="13.75" thickBot="1" x14ac:dyDescent="0.85">
      <c r="A282" s="79">
        <f t="shared" si="60"/>
        <v>264</v>
      </c>
      <c r="B282" s="174">
        <f t="shared" si="61"/>
        <v>32</v>
      </c>
      <c r="C282" s="175" t="str">
        <f t="shared" si="62"/>
        <v/>
      </c>
      <c r="D282" s="176" t="str">
        <f t="shared" si="63"/>
        <v/>
      </c>
      <c r="E282" s="167"/>
      <c r="F282" s="177" t="str">
        <f t="shared" si="57"/>
        <v/>
      </c>
      <c r="G282" s="169" t="str">
        <f t="shared" si="58"/>
        <v/>
      </c>
      <c r="H282" s="177" t="str">
        <f t="shared" si="53"/>
        <v/>
      </c>
      <c r="I282" s="177" t="str">
        <f t="shared" si="54"/>
        <v/>
      </c>
      <c r="J282" s="178" t="str">
        <f t="shared" si="55"/>
        <v/>
      </c>
      <c r="K282" s="171" t="str">
        <f t="shared" si="56"/>
        <v/>
      </c>
      <c r="L282" s="179" t="e">
        <f t="shared" si="59"/>
        <v>#VALUE!</v>
      </c>
      <c r="M282" s="180"/>
      <c r="N282" s="216">
        <f t="shared" si="64"/>
        <v>264</v>
      </c>
      <c r="O282" s="227"/>
      <c r="R282" s="188"/>
      <c r="S282" s="191"/>
      <c r="T282" s="190"/>
    </row>
    <row r="283" spans="1:20" ht="13.75" thickBot="1" x14ac:dyDescent="0.85">
      <c r="A283" s="79">
        <f t="shared" si="60"/>
        <v>265</v>
      </c>
      <c r="B283" s="174">
        <f t="shared" si="61"/>
        <v>32</v>
      </c>
      <c r="C283" s="175" t="str">
        <f t="shared" si="62"/>
        <v/>
      </c>
      <c r="D283" s="176" t="str">
        <f t="shared" si="63"/>
        <v/>
      </c>
      <c r="E283" s="167"/>
      <c r="F283" s="177" t="str">
        <f t="shared" si="57"/>
        <v/>
      </c>
      <c r="G283" s="169" t="str">
        <f t="shared" si="58"/>
        <v/>
      </c>
      <c r="H283" s="177" t="str">
        <f t="shared" si="53"/>
        <v/>
      </c>
      <c r="I283" s="177" t="str">
        <f t="shared" si="54"/>
        <v/>
      </c>
      <c r="J283" s="178" t="str">
        <f t="shared" si="55"/>
        <v/>
      </c>
      <c r="K283" s="171" t="str">
        <f t="shared" si="56"/>
        <v/>
      </c>
      <c r="L283" s="179" t="e">
        <f t="shared" si="59"/>
        <v>#VALUE!</v>
      </c>
      <c r="M283" s="180"/>
      <c r="N283" s="216">
        <f t="shared" si="64"/>
        <v>265</v>
      </c>
      <c r="O283" s="227"/>
      <c r="R283" s="188"/>
      <c r="S283" s="191"/>
      <c r="T283" s="190"/>
    </row>
    <row r="284" spans="1:20" ht="13.75" thickBot="1" x14ac:dyDescent="0.85">
      <c r="A284" s="79">
        <f t="shared" si="60"/>
        <v>266</v>
      </c>
      <c r="B284" s="174">
        <f t="shared" si="61"/>
        <v>32</v>
      </c>
      <c r="C284" s="175" t="str">
        <f t="shared" si="62"/>
        <v/>
      </c>
      <c r="D284" s="176" t="str">
        <f t="shared" si="63"/>
        <v/>
      </c>
      <c r="E284" s="167"/>
      <c r="F284" s="177" t="str">
        <f t="shared" si="57"/>
        <v/>
      </c>
      <c r="G284" s="169" t="str">
        <f t="shared" si="58"/>
        <v/>
      </c>
      <c r="H284" s="177" t="str">
        <f t="shared" si="53"/>
        <v/>
      </c>
      <c r="I284" s="177" t="str">
        <f t="shared" si="54"/>
        <v/>
      </c>
      <c r="J284" s="178" t="str">
        <f t="shared" si="55"/>
        <v/>
      </c>
      <c r="K284" s="171" t="str">
        <f t="shared" si="56"/>
        <v/>
      </c>
      <c r="L284" s="179" t="e">
        <f t="shared" si="59"/>
        <v>#VALUE!</v>
      </c>
      <c r="M284" s="180"/>
      <c r="N284" s="216">
        <f t="shared" si="64"/>
        <v>266</v>
      </c>
      <c r="O284" s="227"/>
      <c r="R284" s="188"/>
      <c r="S284" s="191"/>
      <c r="T284" s="190"/>
    </row>
    <row r="285" spans="1:20" ht="13.75" thickBot="1" x14ac:dyDescent="0.85">
      <c r="A285" s="79">
        <f t="shared" si="60"/>
        <v>267</v>
      </c>
      <c r="B285" s="174">
        <f t="shared" si="61"/>
        <v>32</v>
      </c>
      <c r="C285" s="175" t="str">
        <f t="shared" si="62"/>
        <v/>
      </c>
      <c r="D285" s="176" t="str">
        <f t="shared" si="63"/>
        <v/>
      </c>
      <c r="E285" s="167"/>
      <c r="F285" s="177" t="str">
        <f t="shared" si="57"/>
        <v/>
      </c>
      <c r="G285" s="169" t="str">
        <f t="shared" si="58"/>
        <v/>
      </c>
      <c r="H285" s="177" t="str">
        <f t="shared" si="53"/>
        <v/>
      </c>
      <c r="I285" s="177" t="str">
        <f t="shared" si="54"/>
        <v/>
      </c>
      <c r="J285" s="178" t="str">
        <f t="shared" si="55"/>
        <v/>
      </c>
      <c r="K285" s="171" t="str">
        <f t="shared" si="56"/>
        <v/>
      </c>
      <c r="L285" s="179" t="e">
        <f t="shared" si="59"/>
        <v>#VALUE!</v>
      </c>
      <c r="M285" s="180"/>
      <c r="N285" s="216">
        <f t="shared" si="64"/>
        <v>267</v>
      </c>
      <c r="O285" s="227"/>
      <c r="R285" s="188"/>
      <c r="S285" s="191"/>
      <c r="T285" s="190"/>
    </row>
    <row r="286" spans="1:20" ht="13.75" thickBot="1" x14ac:dyDescent="0.85">
      <c r="A286" s="79">
        <f t="shared" si="60"/>
        <v>268</v>
      </c>
      <c r="B286" s="174">
        <f t="shared" si="61"/>
        <v>32</v>
      </c>
      <c r="C286" s="175" t="str">
        <f t="shared" si="62"/>
        <v/>
      </c>
      <c r="D286" s="176" t="str">
        <f t="shared" si="63"/>
        <v/>
      </c>
      <c r="E286" s="167"/>
      <c r="F286" s="177" t="str">
        <f t="shared" si="57"/>
        <v/>
      </c>
      <c r="G286" s="169" t="str">
        <f t="shared" si="58"/>
        <v/>
      </c>
      <c r="H286" s="177" t="str">
        <f t="shared" si="53"/>
        <v/>
      </c>
      <c r="I286" s="177" t="str">
        <f t="shared" si="54"/>
        <v/>
      </c>
      <c r="J286" s="178" t="str">
        <f t="shared" si="55"/>
        <v/>
      </c>
      <c r="K286" s="171" t="str">
        <f t="shared" si="56"/>
        <v/>
      </c>
      <c r="L286" s="179" t="e">
        <f t="shared" si="59"/>
        <v>#VALUE!</v>
      </c>
      <c r="M286" s="180"/>
      <c r="N286" s="216">
        <f t="shared" si="64"/>
        <v>268</v>
      </c>
      <c r="O286" s="227"/>
      <c r="R286" s="188"/>
      <c r="S286" s="191"/>
      <c r="T286" s="190"/>
    </row>
    <row r="287" spans="1:20" ht="13.75" thickBot="1" x14ac:dyDescent="0.85">
      <c r="A287" s="79">
        <f t="shared" si="60"/>
        <v>269</v>
      </c>
      <c r="B287" s="174">
        <f t="shared" si="61"/>
        <v>32</v>
      </c>
      <c r="C287" s="175" t="str">
        <f t="shared" si="62"/>
        <v/>
      </c>
      <c r="D287" s="176" t="str">
        <f t="shared" si="63"/>
        <v/>
      </c>
      <c r="E287" s="167"/>
      <c r="F287" s="177" t="str">
        <f t="shared" si="57"/>
        <v/>
      </c>
      <c r="G287" s="169" t="str">
        <f t="shared" si="58"/>
        <v/>
      </c>
      <c r="H287" s="177" t="str">
        <f t="shared" si="53"/>
        <v/>
      </c>
      <c r="I287" s="177" t="str">
        <f t="shared" si="54"/>
        <v/>
      </c>
      <c r="J287" s="178" t="str">
        <f t="shared" si="55"/>
        <v/>
      </c>
      <c r="K287" s="171" t="str">
        <f t="shared" si="56"/>
        <v/>
      </c>
      <c r="L287" s="179" t="e">
        <f t="shared" si="59"/>
        <v>#VALUE!</v>
      </c>
      <c r="M287" s="180"/>
      <c r="N287" s="216">
        <f t="shared" si="64"/>
        <v>269</v>
      </c>
      <c r="O287" s="227"/>
      <c r="R287" s="188"/>
      <c r="S287" s="191"/>
      <c r="T287" s="190"/>
    </row>
    <row r="288" spans="1:20" ht="13.75" thickBot="1" x14ac:dyDescent="0.85">
      <c r="A288" s="79">
        <f t="shared" si="60"/>
        <v>270</v>
      </c>
      <c r="B288" s="174">
        <f t="shared" si="61"/>
        <v>32</v>
      </c>
      <c r="C288" s="175" t="str">
        <f t="shared" si="62"/>
        <v/>
      </c>
      <c r="D288" s="176" t="str">
        <f t="shared" si="63"/>
        <v/>
      </c>
      <c r="E288" s="181">
        <f>SUM(D279:D288)</f>
        <v>0</v>
      </c>
      <c r="F288" s="177" t="str">
        <f t="shared" si="57"/>
        <v/>
      </c>
      <c r="G288" s="169" t="str">
        <f t="shared" si="58"/>
        <v/>
      </c>
      <c r="H288" s="177" t="str">
        <f t="shared" si="53"/>
        <v/>
      </c>
      <c r="I288" s="177" t="str">
        <f t="shared" si="54"/>
        <v/>
      </c>
      <c r="J288" s="178" t="str">
        <f t="shared" si="55"/>
        <v/>
      </c>
      <c r="K288" s="171" t="str">
        <f t="shared" si="56"/>
        <v/>
      </c>
      <c r="L288" s="179" t="e">
        <f t="shared" si="59"/>
        <v>#VALUE!</v>
      </c>
      <c r="M288" s="180"/>
      <c r="N288" s="216">
        <f t="shared" si="64"/>
        <v>270</v>
      </c>
      <c r="O288" s="227"/>
      <c r="R288" s="188"/>
      <c r="S288" s="191"/>
      <c r="T288" s="190"/>
    </row>
    <row r="289" spans="1:20" ht="13.75" thickBot="1" x14ac:dyDescent="0.85">
      <c r="A289" s="79">
        <f t="shared" si="60"/>
        <v>271</v>
      </c>
      <c r="B289" s="174">
        <f t="shared" si="61"/>
        <v>32</v>
      </c>
      <c r="C289" s="175" t="str">
        <f t="shared" si="62"/>
        <v/>
      </c>
      <c r="D289" s="176" t="str">
        <f t="shared" si="63"/>
        <v/>
      </c>
      <c r="E289" s="167"/>
      <c r="F289" s="177" t="str">
        <f t="shared" si="57"/>
        <v/>
      </c>
      <c r="G289" s="169" t="str">
        <f t="shared" si="58"/>
        <v/>
      </c>
      <c r="H289" s="177" t="str">
        <f t="shared" si="53"/>
        <v/>
      </c>
      <c r="I289" s="177" t="str">
        <f t="shared" si="54"/>
        <v/>
      </c>
      <c r="J289" s="178" t="str">
        <f t="shared" si="55"/>
        <v/>
      </c>
      <c r="K289" s="171" t="str">
        <f t="shared" si="56"/>
        <v/>
      </c>
      <c r="L289" s="179" t="e">
        <f t="shared" si="59"/>
        <v>#VALUE!</v>
      </c>
      <c r="M289" s="180"/>
      <c r="N289" s="216">
        <f t="shared" si="64"/>
        <v>271</v>
      </c>
      <c r="O289" s="227"/>
      <c r="R289" s="188"/>
      <c r="S289" s="191"/>
      <c r="T289" s="190"/>
    </row>
    <row r="290" spans="1:20" ht="13.75" thickBot="1" x14ac:dyDescent="0.85">
      <c r="A290" s="79">
        <f t="shared" si="60"/>
        <v>272</v>
      </c>
      <c r="B290" s="174">
        <f t="shared" si="61"/>
        <v>32</v>
      </c>
      <c r="C290" s="175" t="str">
        <f t="shared" si="62"/>
        <v/>
      </c>
      <c r="D290" s="176" t="str">
        <f t="shared" si="63"/>
        <v/>
      </c>
      <c r="E290" s="167"/>
      <c r="F290" s="177" t="str">
        <f t="shared" si="57"/>
        <v/>
      </c>
      <c r="G290" s="169" t="str">
        <f t="shared" si="58"/>
        <v/>
      </c>
      <c r="H290" s="177" t="str">
        <f t="shared" si="53"/>
        <v/>
      </c>
      <c r="I290" s="177" t="str">
        <f t="shared" si="54"/>
        <v/>
      </c>
      <c r="J290" s="178" t="str">
        <f t="shared" si="55"/>
        <v/>
      </c>
      <c r="K290" s="171" t="str">
        <f t="shared" si="56"/>
        <v/>
      </c>
      <c r="L290" s="179" t="e">
        <f t="shared" si="59"/>
        <v>#VALUE!</v>
      </c>
      <c r="M290" s="180"/>
      <c r="N290" s="216">
        <f t="shared" si="64"/>
        <v>272</v>
      </c>
      <c r="O290" s="227"/>
      <c r="R290" s="188"/>
      <c r="S290" s="191"/>
      <c r="T290" s="190"/>
    </row>
    <row r="291" spans="1:20" ht="13.75" thickBot="1" x14ac:dyDescent="0.85">
      <c r="A291" s="79">
        <f t="shared" si="60"/>
        <v>273</v>
      </c>
      <c r="B291" s="174">
        <f t="shared" si="61"/>
        <v>32</v>
      </c>
      <c r="C291" s="175" t="str">
        <f t="shared" si="62"/>
        <v/>
      </c>
      <c r="D291" s="176" t="str">
        <f t="shared" si="63"/>
        <v/>
      </c>
      <c r="E291" s="167"/>
      <c r="F291" s="177" t="str">
        <f t="shared" si="57"/>
        <v/>
      </c>
      <c r="G291" s="169" t="str">
        <f t="shared" si="58"/>
        <v/>
      </c>
      <c r="H291" s="177" t="str">
        <f t="shared" si="53"/>
        <v/>
      </c>
      <c r="I291" s="177" t="str">
        <f t="shared" si="54"/>
        <v/>
      </c>
      <c r="J291" s="178" t="str">
        <f t="shared" si="55"/>
        <v/>
      </c>
      <c r="K291" s="171" t="str">
        <f t="shared" si="56"/>
        <v/>
      </c>
      <c r="L291" s="179" t="e">
        <f t="shared" si="59"/>
        <v>#VALUE!</v>
      </c>
      <c r="M291" s="180"/>
      <c r="N291" s="216">
        <f t="shared" si="64"/>
        <v>273</v>
      </c>
      <c r="O291" s="227"/>
      <c r="R291" s="188"/>
      <c r="S291" s="191"/>
      <c r="T291" s="190"/>
    </row>
    <row r="292" spans="1:20" ht="13.75" thickBot="1" x14ac:dyDescent="0.85">
      <c r="A292" s="79">
        <f t="shared" si="60"/>
        <v>274</v>
      </c>
      <c r="B292" s="174">
        <f t="shared" si="61"/>
        <v>32</v>
      </c>
      <c r="C292" s="175" t="str">
        <f t="shared" si="62"/>
        <v/>
      </c>
      <c r="D292" s="176" t="str">
        <f t="shared" si="63"/>
        <v/>
      </c>
      <c r="E292" s="167"/>
      <c r="F292" s="177" t="str">
        <f t="shared" si="57"/>
        <v/>
      </c>
      <c r="G292" s="169" t="str">
        <f t="shared" si="58"/>
        <v/>
      </c>
      <c r="H292" s="177" t="str">
        <f t="shared" si="53"/>
        <v/>
      </c>
      <c r="I292" s="177" t="str">
        <f t="shared" si="54"/>
        <v/>
      </c>
      <c r="J292" s="178" t="str">
        <f t="shared" si="55"/>
        <v/>
      </c>
      <c r="K292" s="171" t="str">
        <f t="shared" si="56"/>
        <v/>
      </c>
      <c r="L292" s="179" t="e">
        <f t="shared" si="59"/>
        <v>#VALUE!</v>
      </c>
      <c r="M292" s="180"/>
      <c r="N292" s="216">
        <f t="shared" si="64"/>
        <v>274</v>
      </c>
      <c r="O292" s="227"/>
      <c r="R292" s="188"/>
      <c r="S292" s="191"/>
      <c r="T292" s="190"/>
    </row>
    <row r="293" spans="1:20" ht="13.75" thickBot="1" x14ac:dyDescent="0.85">
      <c r="A293" s="79">
        <f t="shared" si="60"/>
        <v>275</v>
      </c>
      <c r="B293" s="174">
        <f t="shared" si="61"/>
        <v>32</v>
      </c>
      <c r="C293" s="175" t="str">
        <f t="shared" si="62"/>
        <v/>
      </c>
      <c r="D293" s="176" t="str">
        <f t="shared" si="63"/>
        <v/>
      </c>
      <c r="E293" s="167"/>
      <c r="F293" s="177" t="str">
        <f t="shared" si="57"/>
        <v/>
      </c>
      <c r="G293" s="169" t="str">
        <f t="shared" si="58"/>
        <v/>
      </c>
      <c r="H293" s="177" t="str">
        <f t="shared" si="53"/>
        <v/>
      </c>
      <c r="I293" s="177" t="str">
        <f t="shared" si="54"/>
        <v/>
      </c>
      <c r="J293" s="178" t="str">
        <f t="shared" si="55"/>
        <v/>
      </c>
      <c r="K293" s="171" t="str">
        <f t="shared" si="56"/>
        <v/>
      </c>
      <c r="L293" s="179" t="e">
        <f t="shared" si="59"/>
        <v>#VALUE!</v>
      </c>
      <c r="M293" s="180"/>
      <c r="N293" s="216">
        <f t="shared" si="64"/>
        <v>275</v>
      </c>
      <c r="O293" s="227"/>
      <c r="R293" s="188"/>
      <c r="S293" s="191"/>
      <c r="T293" s="190"/>
    </row>
    <row r="294" spans="1:20" ht="13.75" thickBot="1" x14ac:dyDescent="0.85">
      <c r="A294" s="79">
        <f t="shared" si="60"/>
        <v>276</v>
      </c>
      <c r="B294" s="174">
        <f t="shared" si="61"/>
        <v>32</v>
      </c>
      <c r="C294" s="175" t="str">
        <f t="shared" si="62"/>
        <v/>
      </c>
      <c r="D294" s="176" t="str">
        <f t="shared" si="63"/>
        <v/>
      </c>
      <c r="E294" s="167"/>
      <c r="F294" s="177" t="str">
        <f t="shared" si="57"/>
        <v/>
      </c>
      <c r="G294" s="169" t="str">
        <f t="shared" si="58"/>
        <v/>
      </c>
      <c r="H294" s="177" t="str">
        <f t="shared" si="53"/>
        <v/>
      </c>
      <c r="I294" s="177" t="str">
        <f t="shared" si="54"/>
        <v/>
      </c>
      <c r="J294" s="178" t="str">
        <f t="shared" si="55"/>
        <v/>
      </c>
      <c r="K294" s="171" t="str">
        <f t="shared" si="56"/>
        <v/>
      </c>
      <c r="L294" s="179" t="e">
        <f t="shared" si="59"/>
        <v>#VALUE!</v>
      </c>
      <c r="M294" s="180"/>
      <c r="N294" s="216">
        <f t="shared" si="64"/>
        <v>276</v>
      </c>
      <c r="O294" s="227"/>
      <c r="R294" s="188"/>
      <c r="S294" s="191"/>
      <c r="T294" s="190"/>
    </row>
    <row r="295" spans="1:20" ht="13.75" thickBot="1" x14ac:dyDescent="0.85">
      <c r="A295" s="79">
        <f t="shared" si="60"/>
        <v>277</v>
      </c>
      <c r="B295" s="174">
        <f t="shared" si="61"/>
        <v>32</v>
      </c>
      <c r="C295" s="175" t="str">
        <f t="shared" si="62"/>
        <v/>
      </c>
      <c r="D295" s="176" t="str">
        <f t="shared" si="63"/>
        <v/>
      </c>
      <c r="E295" s="167"/>
      <c r="F295" s="177" t="str">
        <f t="shared" si="57"/>
        <v/>
      </c>
      <c r="G295" s="169" t="str">
        <f t="shared" si="58"/>
        <v/>
      </c>
      <c r="H295" s="177" t="str">
        <f t="shared" si="53"/>
        <v/>
      </c>
      <c r="I295" s="177" t="str">
        <f t="shared" si="54"/>
        <v/>
      </c>
      <c r="J295" s="178" t="str">
        <f t="shared" si="55"/>
        <v/>
      </c>
      <c r="K295" s="171" t="str">
        <f t="shared" si="56"/>
        <v/>
      </c>
      <c r="L295" s="179" t="e">
        <f t="shared" si="59"/>
        <v>#VALUE!</v>
      </c>
      <c r="M295" s="180"/>
      <c r="N295" s="216">
        <f t="shared" si="64"/>
        <v>277</v>
      </c>
      <c r="R295" s="188"/>
      <c r="S295" s="191"/>
      <c r="T295" s="190"/>
    </row>
    <row r="296" spans="1:20" ht="13.75" thickBot="1" x14ac:dyDescent="0.85">
      <c r="A296" s="79">
        <f t="shared" si="60"/>
        <v>278</v>
      </c>
      <c r="B296" s="174">
        <f t="shared" si="61"/>
        <v>32</v>
      </c>
      <c r="C296" s="175" t="str">
        <f t="shared" si="62"/>
        <v/>
      </c>
      <c r="D296" s="176" t="str">
        <f t="shared" si="63"/>
        <v/>
      </c>
      <c r="E296" s="167"/>
      <c r="F296" s="177" t="str">
        <f t="shared" si="57"/>
        <v/>
      </c>
      <c r="G296" s="169" t="str">
        <f t="shared" si="58"/>
        <v/>
      </c>
      <c r="H296" s="177" t="str">
        <f t="shared" si="53"/>
        <v/>
      </c>
      <c r="I296" s="177" t="str">
        <f t="shared" si="54"/>
        <v/>
      </c>
      <c r="J296" s="178" t="str">
        <f t="shared" si="55"/>
        <v/>
      </c>
      <c r="K296" s="171" t="str">
        <f t="shared" si="56"/>
        <v/>
      </c>
      <c r="L296" s="179" t="e">
        <f t="shared" si="59"/>
        <v>#VALUE!</v>
      </c>
      <c r="M296" s="180"/>
      <c r="N296" s="216">
        <f t="shared" si="64"/>
        <v>278</v>
      </c>
      <c r="R296" s="188"/>
      <c r="S296" s="191"/>
      <c r="T296" s="190"/>
    </row>
    <row r="297" spans="1:20" ht="13.75" thickBot="1" x14ac:dyDescent="0.85">
      <c r="A297" s="79">
        <f t="shared" si="60"/>
        <v>279</v>
      </c>
      <c r="B297" s="174">
        <f t="shared" si="61"/>
        <v>32</v>
      </c>
      <c r="C297" s="175" t="str">
        <f t="shared" si="62"/>
        <v/>
      </c>
      <c r="D297" s="176" t="str">
        <f>IF(M297&gt;0,(M297/100),"")</f>
        <v/>
      </c>
      <c r="E297" s="167"/>
      <c r="F297" s="177" t="str">
        <f t="shared" si="57"/>
        <v/>
      </c>
      <c r="G297" s="169" t="str">
        <f t="shared" si="58"/>
        <v/>
      </c>
      <c r="H297" s="177" t="str">
        <f t="shared" si="53"/>
        <v/>
      </c>
      <c r="I297" s="177" t="str">
        <f t="shared" si="54"/>
        <v/>
      </c>
      <c r="J297" s="178" t="str">
        <f t="shared" si="55"/>
        <v/>
      </c>
      <c r="K297" s="171" t="str">
        <f t="shared" si="56"/>
        <v/>
      </c>
      <c r="L297" s="179" t="e">
        <f t="shared" si="59"/>
        <v>#VALUE!</v>
      </c>
      <c r="M297" s="180"/>
      <c r="N297" s="216">
        <f t="shared" si="64"/>
        <v>279</v>
      </c>
      <c r="R297" s="188"/>
      <c r="S297" s="191"/>
      <c r="T297" s="190"/>
    </row>
    <row r="298" spans="1:20" ht="13.75" thickBot="1" x14ac:dyDescent="0.85">
      <c r="A298" s="79">
        <f t="shared" si="60"/>
        <v>280</v>
      </c>
      <c r="B298" s="174">
        <f t="shared" si="61"/>
        <v>32</v>
      </c>
      <c r="C298" s="175" t="str">
        <f t="shared" si="62"/>
        <v/>
      </c>
      <c r="D298" s="176" t="str">
        <f t="shared" si="63"/>
        <v/>
      </c>
      <c r="E298" s="181">
        <f>SUM(D289:D298)</f>
        <v>0</v>
      </c>
      <c r="F298" s="177" t="str">
        <f t="shared" si="57"/>
        <v/>
      </c>
      <c r="G298" s="169" t="str">
        <f t="shared" si="58"/>
        <v/>
      </c>
      <c r="H298" s="177" t="str">
        <f t="shared" si="53"/>
        <v/>
      </c>
      <c r="I298" s="177" t="str">
        <f t="shared" si="54"/>
        <v/>
      </c>
      <c r="J298" s="178" t="str">
        <f t="shared" si="55"/>
        <v/>
      </c>
      <c r="K298" s="171" t="str">
        <f t="shared" si="56"/>
        <v/>
      </c>
      <c r="L298" s="179" t="e">
        <f t="shared" si="59"/>
        <v>#VALUE!</v>
      </c>
      <c r="M298" s="180"/>
      <c r="N298" s="216">
        <f t="shared" si="64"/>
        <v>280</v>
      </c>
      <c r="R298" s="188"/>
      <c r="S298" s="191"/>
      <c r="T298" s="190"/>
    </row>
    <row r="299" spans="1:20" ht="13.75" thickBot="1" x14ac:dyDescent="0.85">
      <c r="A299" s="79">
        <f t="shared" si="60"/>
        <v>281</v>
      </c>
      <c r="B299" s="174">
        <f t="shared" si="61"/>
        <v>32</v>
      </c>
      <c r="C299" s="175" t="str">
        <f t="shared" si="62"/>
        <v/>
      </c>
      <c r="D299" s="176" t="str">
        <f t="shared" si="63"/>
        <v/>
      </c>
      <c r="E299" s="167"/>
      <c r="F299" s="177" t="str">
        <f t="shared" si="57"/>
        <v/>
      </c>
      <c r="G299" s="169" t="str">
        <f t="shared" si="58"/>
        <v/>
      </c>
      <c r="H299" s="177" t="str">
        <f t="shared" si="53"/>
        <v/>
      </c>
      <c r="I299" s="177" t="str">
        <f t="shared" si="54"/>
        <v/>
      </c>
      <c r="J299" s="178" t="str">
        <f t="shared" si="55"/>
        <v/>
      </c>
      <c r="K299" s="171" t="str">
        <f t="shared" si="56"/>
        <v/>
      </c>
      <c r="L299" s="179" t="e">
        <f t="shared" si="59"/>
        <v>#VALUE!</v>
      </c>
      <c r="M299" s="180"/>
      <c r="N299" s="216">
        <f t="shared" si="64"/>
        <v>281</v>
      </c>
      <c r="R299" s="188"/>
      <c r="S299" s="191"/>
      <c r="T299" s="190"/>
    </row>
    <row r="300" spans="1:20" ht="13.75" thickBot="1" x14ac:dyDescent="0.85">
      <c r="A300" s="79">
        <f t="shared" si="60"/>
        <v>282</v>
      </c>
      <c r="B300" s="174">
        <f t="shared" si="61"/>
        <v>32</v>
      </c>
      <c r="C300" s="175" t="str">
        <f t="shared" si="62"/>
        <v/>
      </c>
      <c r="D300" s="176" t="str">
        <f t="shared" si="63"/>
        <v/>
      </c>
      <c r="E300" s="167"/>
      <c r="F300" s="177" t="str">
        <f t="shared" si="57"/>
        <v/>
      </c>
      <c r="G300" s="169" t="str">
        <f t="shared" si="58"/>
        <v/>
      </c>
      <c r="H300" s="177" t="str">
        <f t="shared" si="53"/>
        <v/>
      </c>
      <c r="I300" s="177" t="str">
        <f t="shared" si="54"/>
        <v/>
      </c>
      <c r="J300" s="178" t="str">
        <f t="shared" si="55"/>
        <v/>
      </c>
      <c r="K300" s="171" t="str">
        <f t="shared" si="56"/>
        <v/>
      </c>
      <c r="L300" s="179" t="e">
        <f t="shared" si="59"/>
        <v>#VALUE!</v>
      </c>
      <c r="M300" s="180"/>
      <c r="N300" s="216">
        <f t="shared" si="64"/>
        <v>282</v>
      </c>
      <c r="R300" s="188"/>
      <c r="S300" s="191"/>
      <c r="T300" s="190"/>
    </row>
    <row r="301" spans="1:20" ht="13.75" thickBot="1" x14ac:dyDescent="0.85">
      <c r="A301" s="79">
        <f t="shared" si="60"/>
        <v>283</v>
      </c>
      <c r="B301" s="174">
        <f t="shared" si="61"/>
        <v>32</v>
      </c>
      <c r="C301" s="175" t="str">
        <f t="shared" si="62"/>
        <v/>
      </c>
      <c r="D301" s="176" t="str">
        <f t="shared" si="63"/>
        <v/>
      </c>
      <c r="E301" s="167"/>
      <c r="F301" s="177" t="str">
        <f t="shared" si="57"/>
        <v/>
      </c>
      <c r="G301" s="169" t="str">
        <f t="shared" si="58"/>
        <v/>
      </c>
      <c r="H301" s="177" t="str">
        <f t="shared" si="53"/>
        <v/>
      </c>
      <c r="I301" s="177" t="str">
        <f t="shared" si="54"/>
        <v/>
      </c>
      <c r="J301" s="178" t="str">
        <f t="shared" si="55"/>
        <v/>
      </c>
      <c r="K301" s="171" t="str">
        <f t="shared" si="56"/>
        <v/>
      </c>
      <c r="L301" s="179" t="e">
        <f t="shared" si="59"/>
        <v>#VALUE!</v>
      </c>
      <c r="M301" s="180"/>
      <c r="N301" s="216">
        <f t="shared" si="64"/>
        <v>283</v>
      </c>
      <c r="R301" s="188"/>
      <c r="S301" s="191"/>
      <c r="T301" s="190"/>
    </row>
    <row r="302" spans="1:20" ht="13.75" thickBot="1" x14ac:dyDescent="0.85">
      <c r="A302" s="79">
        <f t="shared" si="60"/>
        <v>284</v>
      </c>
      <c r="B302" s="174">
        <f t="shared" si="61"/>
        <v>32</v>
      </c>
      <c r="C302" s="175" t="str">
        <f t="shared" si="62"/>
        <v/>
      </c>
      <c r="D302" s="176" t="str">
        <f t="shared" si="63"/>
        <v/>
      </c>
      <c r="E302" s="167"/>
      <c r="F302" s="177" t="str">
        <f t="shared" si="57"/>
        <v/>
      </c>
      <c r="G302" s="169" t="str">
        <f t="shared" si="58"/>
        <v/>
      </c>
      <c r="H302" s="177" t="str">
        <f t="shared" si="53"/>
        <v/>
      </c>
      <c r="I302" s="177" t="str">
        <f t="shared" si="54"/>
        <v/>
      </c>
      <c r="J302" s="178" t="str">
        <f t="shared" si="55"/>
        <v/>
      </c>
      <c r="K302" s="171" t="str">
        <f t="shared" si="56"/>
        <v/>
      </c>
      <c r="L302" s="179" t="e">
        <f t="shared" si="59"/>
        <v>#VALUE!</v>
      </c>
      <c r="M302" s="180"/>
      <c r="N302" s="216">
        <f t="shared" si="64"/>
        <v>284</v>
      </c>
      <c r="R302" s="188"/>
      <c r="S302" s="191"/>
      <c r="T302" s="190"/>
    </row>
    <row r="303" spans="1:20" ht="13.75" thickBot="1" x14ac:dyDescent="0.85">
      <c r="A303" s="79">
        <f t="shared" si="60"/>
        <v>285</v>
      </c>
      <c r="B303" s="174">
        <f t="shared" si="61"/>
        <v>32</v>
      </c>
      <c r="C303" s="175" t="str">
        <f t="shared" si="62"/>
        <v/>
      </c>
      <c r="D303" s="176" t="str">
        <f t="shared" si="63"/>
        <v/>
      </c>
      <c r="E303" s="167"/>
      <c r="F303" s="177" t="str">
        <f t="shared" si="57"/>
        <v/>
      </c>
      <c r="G303" s="169" t="str">
        <f t="shared" si="58"/>
        <v/>
      </c>
      <c r="H303" s="177" t="str">
        <f t="shared" si="53"/>
        <v/>
      </c>
      <c r="I303" s="177" t="str">
        <f t="shared" si="54"/>
        <v/>
      </c>
      <c r="J303" s="178" t="str">
        <f t="shared" si="55"/>
        <v/>
      </c>
      <c r="K303" s="171" t="str">
        <f t="shared" si="56"/>
        <v/>
      </c>
      <c r="L303" s="179" t="e">
        <f t="shared" si="59"/>
        <v>#VALUE!</v>
      </c>
      <c r="M303" s="180"/>
      <c r="N303" s="216">
        <f t="shared" si="64"/>
        <v>285</v>
      </c>
      <c r="R303" s="188"/>
      <c r="S303" s="191"/>
      <c r="T303" s="190"/>
    </row>
    <row r="304" spans="1:20" ht="13.75" thickBot="1" x14ac:dyDescent="0.85">
      <c r="A304" s="79">
        <f t="shared" si="60"/>
        <v>286</v>
      </c>
      <c r="B304" s="174">
        <f t="shared" si="61"/>
        <v>32</v>
      </c>
      <c r="C304" s="175" t="str">
        <f t="shared" si="62"/>
        <v/>
      </c>
      <c r="D304" s="176" t="str">
        <f t="shared" si="63"/>
        <v/>
      </c>
      <c r="E304" s="167"/>
      <c r="F304" s="177" t="str">
        <f t="shared" si="57"/>
        <v/>
      </c>
      <c r="G304" s="169" t="str">
        <f t="shared" si="58"/>
        <v/>
      </c>
      <c r="H304" s="177" t="str">
        <f t="shared" si="53"/>
        <v/>
      </c>
      <c r="I304" s="177" t="str">
        <f t="shared" si="54"/>
        <v/>
      </c>
      <c r="J304" s="178" t="str">
        <f t="shared" si="55"/>
        <v/>
      </c>
      <c r="K304" s="171" t="str">
        <f t="shared" si="56"/>
        <v/>
      </c>
      <c r="L304" s="179" t="e">
        <f t="shared" si="59"/>
        <v>#VALUE!</v>
      </c>
      <c r="M304" s="180"/>
      <c r="N304" s="216">
        <f t="shared" si="64"/>
        <v>286</v>
      </c>
      <c r="R304" s="188"/>
      <c r="S304" s="191"/>
      <c r="T304" s="190"/>
    </row>
    <row r="305" spans="1:20" ht="13.75" thickBot="1" x14ac:dyDescent="0.85">
      <c r="A305" s="79">
        <f t="shared" si="60"/>
        <v>287</v>
      </c>
      <c r="B305" s="174">
        <f t="shared" si="61"/>
        <v>32</v>
      </c>
      <c r="C305" s="175" t="str">
        <f t="shared" si="62"/>
        <v/>
      </c>
      <c r="D305" s="176" t="str">
        <f t="shared" si="63"/>
        <v/>
      </c>
      <c r="E305" s="167"/>
      <c r="F305" s="177" t="str">
        <f t="shared" si="57"/>
        <v/>
      </c>
      <c r="G305" s="169" t="str">
        <f t="shared" si="58"/>
        <v/>
      </c>
      <c r="H305" s="177" t="str">
        <f t="shared" si="53"/>
        <v/>
      </c>
      <c r="I305" s="177" t="str">
        <f t="shared" si="54"/>
        <v/>
      </c>
      <c r="J305" s="178" t="str">
        <f t="shared" si="55"/>
        <v/>
      </c>
      <c r="K305" s="171" t="str">
        <f t="shared" si="56"/>
        <v/>
      </c>
      <c r="L305" s="179" t="e">
        <f t="shared" si="59"/>
        <v>#VALUE!</v>
      </c>
      <c r="M305" s="180"/>
      <c r="N305" s="216">
        <f t="shared" si="64"/>
        <v>287</v>
      </c>
      <c r="R305" s="188"/>
      <c r="S305" s="191"/>
      <c r="T305" s="190"/>
    </row>
    <row r="306" spans="1:20" ht="13.75" thickBot="1" x14ac:dyDescent="0.85">
      <c r="A306" s="79">
        <f t="shared" si="60"/>
        <v>288</v>
      </c>
      <c r="B306" s="174">
        <f t="shared" si="61"/>
        <v>32</v>
      </c>
      <c r="C306" s="175" t="str">
        <f t="shared" si="62"/>
        <v/>
      </c>
      <c r="D306" s="176" t="str">
        <f t="shared" si="63"/>
        <v/>
      </c>
      <c r="E306" s="167"/>
      <c r="F306" s="177" t="str">
        <f t="shared" si="57"/>
        <v/>
      </c>
      <c r="G306" s="169" t="str">
        <f t="shared" si="58"/>
        <v/>
      </c>
      <c r="H306" s="177" t="str">
        <f t="shared" si="53"/>
        <v/>
      </c>
      <c r="I306" s="177" t="str">
        <f t="shared" si="54"/>
        <v/>
      </c>
      <c r="J306" s="178" t="str">
        <f t="shared" si="55"/>
        <v/>
      </c>
      <c r="K306" s="171" t="str">
        <f t="shared" si="56"/>
        <v/>
      </c>
      <c r="L306" s="179" t="e">
        <f t="shared" si="59"/>
        <v>#VALUE!</v>
      </c>
      <c r="M306" s="180"/>
      <c r="N306" s="216">
        <f t="shared" si="64"/>
        <v>288</v>
      </c>
      <c r="R306" s="188"/>
      <c r="S306" s="191"/>
      <c r="T306" s="190"/>
    </row>
    <row r="307" spans="1:20" ht="13.75" thickBot="1" x14ac:dyDescent="0.85">
      <c r="A307" s="79">
        <f t="shared" si="60"/>
        <v>289</v>
      </c>
      <c r="B307" s="174">
        <f t="shared" si="61"/>
        <v>32</v>
      </c>
      <c r="C307" s="175" t="str">
        <f t="shared" si="62"/>
        <v/>
      </c>
      <c r="D307" s="176" t="str">
        <f t="shared" si="63"/>
        <v/>
      </c>
      <c r="E307" s="167"/>
      <c r="F307" s="177" t="str">
        <f t="shared" si="57"/>
        <v/>
      </c>
      <c r="G307" s="169" t="str">
        <f t="shared" si="58"/>
        <v/>
      </c>
      <c r="H307" s="177" t="str">
        <f t="shared" si="53"/>
        <v/>
      </c>
      <c r="I307" s="177" t="str">
        <f t="shared" si="54"/>
        <v/>
      </c>
      <c r="J307" s="178" t="str">
        <f t="shared" si="55"/>
        <v/>
      </c>
      <c r="K307" s="171" t="str">
        <f t="shared" si="56"/>
        <v/>
      </c>
      <c r="L307" s="179" t="e">
        <f t="shared" si="59"/>
        <v>#VALUE!</v>
      </c>
      <c r="M307" s="180"/>
      <c r="N307" s="216">
        <f t="shared" si="64"/>
        <v>289</v>
      </c>
      <c r="R307" s="188"/>
      <c r="S307" s="191"/>
      <c r="T307" s="190"/>
    </row>
    <row r="308" spans="1:20" ht="13.75" thickBot="1" x14ac:dyDescent="0.85">
      <c r="A308" s="79">
        <f t="shared" si="60"/>
        <v>290</v>
      </c>
      <c r="B308" s="174">
        <f t="shared" si="61"/>
        <v>32</v>
      </c>
      <c r="C308" s="175" t="str">
        <f t="shared" si="62"/>
        <v/>
      </c>
      <c r="D308" s="176" t="str">
        <f t="shared" si="63"/>
        <v/>
      </c>
      <c r="E308" s="181">
        <f>SUM(D299:D308)</f>
        <v>0</v>
      </c>
      <c r="F308" s="177" t="str">
        <f t="shared" si="57"/>
        <v/>
      </c>
      <c r="G308" s="169" t="str">
        <f t="shared" si="58"/>
        <v/>
      </c>
      <c r="H308" s="177" t="str">
        <f t="shared" si="53"/>
        <v/>
      </c>
      <c r="I308" s="177" t="str">
        <f t="shared" si="54"/>
        <v/>
      </c>
      <c r="J308" s="178" t="str">
        <f t="shared" si="55"/>
        <v/>
      </c>
      <c r="K308" s="171" t="str">
        <f t="shared" si="56"/>
        <v/>
      </c>
      <c r="L308" s="179" t="e">
        <f t="shared" si="59"/>
        <v>#VALUE!</v>
      </c>
      <c r="M308" s="180"/>
      <c r="N308" s="216">
        <f t="shared" si="64"/>
        <v>290</v>
      </c>
      <c r="R308" s="188"/>
      <c r="S308" s="191"/>
      <c r="T308" s="190"/>
    </row>
    <row r="309" spans="1:20" ht="13.75" thickBot="1" x14ac:dyDescent="0.85">
      <c r="A309" s="79">
        <f t="shared" si="60"/>
        <v>291</v>
      </c>
      <c r="B309" s="174">
        <f t="shared" si="61"/>
        <v>32</v>
      </c>
      <c r="C309" s="175" t="str">
        <f t="shared" si="62"/>
        <v/>
      </c>
      <c r="D309" s="176" t="str">
        <f t="shared" si="63"/>
        <v/>
      </c>
      <c r="E309" s="167"/>
      <c r="F309" s="177" t="str">
        <f t="shared" si="57"/>
        <v/>
      </c>
      <c r="G309" s="169" t="str">
        <f t="shared" si="58"/>
        <v/>
      </c>
      <c r="H309" s="177" t="str">
        <f t="shared" si="53"/>
        <v/>
      </c>
      <c r="I309" s="177" t="str">
        <f t="shared" si="54"/>
        <v/>
      </c>
      <c r="J309" s="178" t="str">
        <f t="shared" si="55"/>
        <v/>
      </c>
      <c r="K309" s="171" t="str">
        <f t="shared" si="56"/>
        <v/>
      </c>
      <c r="L309" s="179" t="e">
        <f t="shared" si="59"/>
        <v>#VALUE!</v>
      </c>
      <c r="M309" s="180"/>
      <c r="N309" s="216">
        <f t="shared" si="64"/>
        <v>291</v>
      </c>
      <c r="R309" s="188"/>
      <c r="S309" s="191"/>
      <c r="T309" s="190"/>
    </row>
    <row r="310" spans="1:20" ht="13.75" thickBot="1" x14ac:dyDescent="0.85">
      <c r="A310" s="79">
        <f t="shared" si="60"/>
        <v>292</v>
      </c>
      <c r="B310" s="174">
        <f t="shared" si="61"/>
        <v>32</v>
      </c>
      <c r="C310" s="175" t="str">
        <f t="shared" si="62"/>
        <v/>
      </c>
      <c r="D310" s="176" t="str">
        <f t="shared" si="63"/>
        <v/>
      </c>
      <c r="E310" s="167"/>
      <c r="F310" s="177" t="str">
        <f t="shared" si="57"/>
        <v/>
      </c>
      <c r="G310" s="169" t="str">
        <f t="shared" si="58"/>
        <v/>
      </c>
      <c r="H310" s="177" t="str">
        <f t="shared" si="53"/>
        <v/>
      </c>
      <c r="I310" s="177" t="str">
        <f t="shared" si="54"/>
        <v/>
      </c>
      <c r="J310" s="178" t="str">
        <f t="shared" si="55"/>
        <v/>
      </c>
      <c r="K310" s="171" t="str">
        <f t="shared" si="56"/>
        <v/>
      </c>
      <c r="L310" s="179" t="e">
        <f t="shared" si="59"/>
        <v>#VALUE!</v>
      </c>
      <c r="M310" s="180"/>
      <c r="N310" s="216">
        <f t="shared" si="64"/>
        <v>292</v>
      </c>
      <c r="R310" s="188"/>
      <c r="S310" s="191"/>
      <c r="T310" s="190"/>
    </row>
    <row r="311" spans="1:20" ht="13.75" thickBot="1" x14ac:dyDescent="0.85">
      <c r="A311" s="79">
        <f t="shared" si="60"/>
        <v>293</v>
      </c>
      <c r="B311" s="174">
        <f t="shared" si="61"/>
        <v>32</v>
      </c>
      <c r="C311" s="175" t="str">
        <f t="shared" si="62"/>
        <v/>
      </c>
      <c r="D311" s="176" t="str">
        <f t="shared" si="63"/>
        <v/>
      </c>
      <c r="E311" s="167"/>
      <c r="F311" s="177" t="str">
        <f t="shared" si="57"/>
        <v/>
      </c>
      <c r="G311" s="169" t="str">
        <f t="shared" si="58"/>
        <v/>
      </c>
      <c r="H311" s="177" t="str">
        <f t="shared" si="53"/>
        <v/>
      </c>
      <c r="I311" s="177" t="str">
        <f t="shared" si="54"/>
        <v/>
      </c>
      <c r="J311" s="178" t="str">
        <f t="shared" si="55"/>
        <v/>
      </c>
      <c r="K311" s="171" t="str">
        <f t="shared" si="56"/>
        <v/>
      </c>
      <c r="L311" s="179" t="e">
        <f t="shared" si="59"/>
        <v>#VALUE!</v>
      </c>
      <c r="M311" s="180"/>
      <c r="N311" s="216">
        <f t="shared" si="64"/>
        <v>293</v>
      </c>
      <c r="R311" s="188"/>
      <c r="S311" s="191"/>
      <c r="T311" s="190"/>
    </row>
    <row r="312" spans="1:20" ht="13.75" thickBot="1" x14ac:dyDescent="0.85">
      <c r="A312" s="79">
        <f t="shared" si="60"/>
        <v>294</v>
      </c>
      <c r="B312" s="174">
        <f t="shared" si="61"/>
        <v>32</v>
      </c>
      <c r="C312" s="175" t="str">
        <f t="shared" si="62"/>
        <v/>
      </c>
      <c r="D312" s="176" t="str">
        <f t="shared" si="63"/>
        <v/>
      </c>
      <c r="E312" s="167"/>
      <c r="F312" s="177" t="str">
        <f t="shared" si="57"/>
        <v/>
      </c>
      <c r="G312" s="169" t="str">
        <f t="shared" si="58"/>
        <v/>
      </c>
      <c r="H312" s="177" t="str">
        <f t="shared" si="53"/>
        <v/>
      </c>
      <c r="I312" s="177" t="str">
        <f t="shared" si="54"/>
        <v/>
      </c>
      <c r="J312" s="178" t="str">
        <f t="shared" si="55"/>
        <v/>
      </c>
      <c r="K312" s="171" t="str">
        <f t="shared" si="56"/>
        <v/>
      </c>
      <c r="L312" s="179" t="e">
        <f t="shared" si="59"/>
        <v>#VALUE!</v>
      </c>
      <c r="M312" s="180"/>
      <c r="N312" s="216">
        <f t="shared" si="64"/>
        <v>294</v>
      </c>
      <c r="R312" s="188"/>
      <c r="S312" s="191"/>
      <c r="T312" s="190"/>
    </row>
    <row r="313" spans="1:20" ht="13.75" thickBot="1" x14ac:dyDescent="0.85">
      <c r="A313" s="79">
        <f t="shared" si="60"/>
        <v>295</v>
      </c>
      <c r="B313" s="174">
        <f t="shared" si="61"/>
        <v>32</v>
      </c>
      <c r="C313" s="175" t="str">
        <f t="shared" si="62"/>
        <v/>
      </c>
      <c r="D313" s="176" t="str">
        <f t="shared" si="63"/>
        <v/>
      </c>
      <c r="E313" s="167"/>
      <c r="F313" s="177" t="str">
        <f t="shared" si="57"/>
        <v/>
      </c>
      <c r="G313" s="169" t="str">
        <f t="shared" si="58"/>
        <v/>
      </c>
      <c r="H313" s="177" t="str">
        <f t="shared" si="53"/>
        <v/>
      </c>
      <c r="I313" s="177" t="str">
        <f t="shared" si="54"/>
        <v/>
      </c>
      <c r="J313" s="178" t="str">
        <f t="shared" si="55"/>
        <v/>
      </c>
      <c r="K313" s="171" t="str">
        <f t="shared" si="56"/>
        <v/>
      </c>
      <c r="L313" s="179" t="e">
        <f t="shared" si="59"/>
        <v>#VALUE!</v>
      </c>
      <c r="M313" s="180"/>
      <c r="N313" s="216">
        <f t="shared" si="64"/>
        <v>295</v>
      </c>
      <c r="R313" s="188"/>
      <c r="S313" s="191"/>
      <c r="T313" s="190"/>
    </row>
    <row r="314" spans="1:20" ht="13.75" thickBot="1" x14ac:dyDescent="0.85">
      <c r="A314" s="79">
        <f t="shared" si="60"/>
        <v>296</v>
      </c>
      <c r="B314" s="174">
        <f t="shared" si="61"/>
        <v>32</v>
      </c>
      <c r="C314" s="175" t="str">
        <f t="shared" si="62"/>
        <v/>
      </c>
      <c r="D314" s="176" t="str">
        <f t="shared" si="63"/>
        <v/>
      </c>
      <c r="E314" s="167"/>
      <c r="F314" s="177" t="str">
        <f t="shared" si="57"/>
        <v/>
      </c>
      <c r="G314" s="169" t="str">
        <f t="shared" si="58"/>
        <v/>
      </c>
      <c r="H314" s="177" t="str">
        <f t="shared" si="53"/>
        <v/>
      </c>
      <c r="I314" s="177" t="str">
        <f t="shared" si="54"/>
        <v/>
      </c>
      <c r="J314" s="178" t="str">
        <f t="shared" si="55"/>
        <v/>
      </c>
      <c r="K314" s="171" t="str">
        <f t="shared" si="56"/>
        <v/>
      </c>
      <c r="L314" s="179" t="e">
        <f t="shared" si="59"/>
        <v>#VALUE!</v>
      </c>
      <c r="M314" s="180"/>
      <c r="N314" s="216">
        <f t="shared" si="64"/>
        <v>296</v>
      </c>
      <c r="R314" s="188"/>
      <c r="S314" s="191"/>
      <c r="T314" s="190"/>
    </row>
    <row r="315" spans="1:20" ht="13.75" thickBot="1" x14ac:dyDescent="0.85">
      <c r="A315" s="79">
        <f t="shared" si="60"/>
        <v>297</v>
      </c>
      <c r="B315" s="174">
        <f t="shared" si="61"/>
        <v>32</v>
      </c>
      <c r="C315" s="175" t="str">
        <f t="shared" si="62"/>
        <v/>
      </c>
      <c r="D315" s="176" t="str">
        <f t="shared" si="63"/>
        <v/>
      </c>
      <c r="E315" s="167"/>
      <c r="F315" s="177" t="str">
        <f t="shared" si="57"/>
        <v/>
      </c>
      <c r="G315" s="169" t="str">
        <f t="shared" si="58"/>
        <v/>
      </c>
      <c r="H315" s="177" t="str">
        <f t="shared" si="53"/>
        <v/>
      </c>
      <c r="I315" s="177" t="str">
        <f t="shared" si="54"/>
        <v/>
      </c>
      <c r="J315" s="178" t="str">
        <f t="shared" si="55"/>
        <v/>
      </c>
      <c r="K315" s="171" t="str">
        <f t="shared" si="56"/>
        <v/>
      </c>
      <c r="L315" s="179" t="e">
        <f t="shared" si="59"/>
        <v>#VALUE!</v>
      </c>
      <c r="M315" s="180"/>
      <c r="N315" s="216">
        <f t="shared" si="64"/>
        <v>297</v>
      </c>
      <c r="R315" s="188"/>
      <c r="S315" s="191"/>
      <c r="T315" s="190"/>
    </row>
    <row r="316" spans="1:20" ht="13.75" thickBot="1" x14ac:dyDescent="0.85">
      <c r="A316" s="79">
        <f t="shared" si="60"/>
        <v>298</v>
      </c>
      <c r="B316" s="174">
        <f t="shared" si="61"/>
        <v>32</v>
      </c>
      <c r="C316" s="175" t="str">
        <f t="shared" si="62"/>
        <v/>
      </c>
      <c r="D316" s="176" t="str">
        <f t="shared" si="63"/>
        <v/>
      </c>
      <c r="E316" s="167"/>
      <c r="F316" s="177" t="str">
        <f t="shared" si="57"/>
        <v/>
      </c>
      <c r="G316" s="169" t="str">
        <f t="shared" si="58"/>
        <v/>
      </c>
      <c r="H316" s="177" t="str">
        <f t="shared" si="53"/>
        <v/>
      </c>
      <c r="I316" s="177" t="str">
        <f t="shared" si="54"/>
        <v/>
      </c>
      <c r="J316" s="178" t="str">
        <f t="shared" si="55"/>
        <v/>
      </c>
      <c r="K316" s="171" t="str">
        <f t="shared" si="56"/>
        <v/>
      </c>
      <c r="L316" s="179" t="e">
        <f t="shared" si="59"/>
        <v>#VALUE!</v>
      </c>
      <c r="M316" s="180"/>
      <c r="N316" s="216">
        <f t="shared" si="64"/>
        <v>298</v>
      </c>
      <c r="R316" s="188"/>
      <c r="S316" s="191"/>
      <c r="T316" s="190"/>
    </row>
    <row r="317" spans="1:20" ht="13.75" thickBot="1" x14ac:dyDescent="0.85">
      <c r="A317" s="79">
        <f t="shared" si="60"/>
        <v>299</v>
      </c>
      <c r="B317" s="174">
        <f t="shared" si="61"/>
        <v>32</v>
      </c>
      <c r="C317" s="175" t="str">
        <f t="shared" si="62"/>
        <v/>
      </c>
      <c r="D317" s="176" t="str">
        <f t="shared" si="63"/>
        <v/>
      </c>
      <c r="E317" s="167"/>
      <c r="F317" s="177" t="str">
        <f t="shared" si="57"/>
        <v/>
      </c>
      <c r="G317" s="169" t="str">
        <f t="shared" si="58"/>
        <v/>
      </c>
      <c r="H317" s="177" t="str">
        <f t="shared" si="53"/>
        <v/>
      </c>
      <c r="I317" s="177" t="str">
        <f t="shared" si="54"/>
        <v/>
      </c>
      <c r="J317" s="178" t="str">
        <f t="shared" si="55"/>
        <v/>
      </c>
      <c r="K317" s="171" t="str">
        <f t="shared" si="56"/>
        <v/>
      </c>
      <c r="L317" s="179" t="e">
        <f t="shared" si="59"/>
        <v>#VALUE!</v>
      </c>
      <c r="M317" s="180"/>
      <c r="N317" s="216">
        <f t="shared" si="64"/>
        <v>299</v>
      </c>
      <c r="R317" s="188"/>
      <c r="S317" s="191"/>
      <c r="T317" s="190"/>
    </row>
    <row r="318" spans="1:20" ht="13.75" thickBot="1" x14ac:dyDescent="0.85">
      <c r="A318" s="79">
        <f t="shared" si="60"/>
        <v>300</v>
      </c>
      <c r="B318" s="174">
        <f t="shared" si="61"/>
        <v>32</v>
      </c>
      <c r="C318" s="175" t="str">
        <f t="shared" si="62"/>
        <v/>
      </c>
      <c r="D318" s="176" t="str">
        <f t="shared" si="63"/>
        <v/>
      </c>
      <c r="E318" s="181">
        <f>SUM(D309:D318)</f>
        <v>0</v>
      </c>
      <c r="F318" s="177" t="str">
        <f t="shared" si="57"/>
        <v/>
      </c>
      <c r="G318" s="169" t="str">
        <f t="shared" si="58"/>
        <v/>
      </c>
      <c r="H318" s="177" t="str">
        <f t="shared" si="53"/>
        <v/>
      </c>
      <c r="I318" s="177" t="str">
        <f t="shared" si="54"/>
        <v/>
      </c>
      <c r="J318" s="178" t="str">
        <f t="shared" si="55"/>
        <v/>
      </c>
      <c r="K318" s="171" t="str">
        <f t="shared" si="56"/>
        <v/>
      </c>
      <c r="L318" s="179" t="e">
        <f t="shared" si="59"/>
        <v>#VALUE!</v>
      </c>
      <c r="M318" s="180"/>
      <c r="N318" s="216">
        <f t="shared" si="64"/>
        <v>300</v>
      </c>
      <c r="R318" s="188"/>
      <c r="S318" s="191"/>
      <c r="T318" s="190"/>
    </row>
    <row r="319" spans="1:20" ht="13.75" thickBot="1" x14ac:dyDescent="0.85">
      <c r="A319" s="79">
        <f t="shared" si="60"/>
        <v>301</v>
      </c>
      <c r="B319" s="174">
        <f t="shared" si="61"/>
        <v>32</v>
      </c>
      <c r="C319" s="175" t="str">
        <f t="shared" si="62"/>
        <v/>
      </c>
      <c r="D319" s="176" t="str">
        <f t="shared" si="63"/>
        <v/>
      </c>
      <c r="E319" s="167"/>
      <c r="F319" s="177" t="str">
        <f t="shared" si="57"/>
        <v/>
      </c>
      <c r="G319" s="169" t="str">
        <f t="shared" si="58"/>
        <v/>
      </c>
      <c r="H319" s="177" t="str">
        <f t="shared" si="53"/>
        <v/>
      </c>
      <c r="I319" s="177" t="str">
        <f t="shared" si="54"/>
        <v/>
      </c>
      <c r="J319" s="178" t="str">
        <f t="shared" si="55"/>
        <v/>
      </c>
      <c r="K319" s="171" t="str">
        <f t="shared" si="56"/>
        <v/>
      </c>
      <c r="L319" s="179" t="e">
        <f t="shared" si="59"/>
        <v>#VALUE!</v>
      </c>
      <c r="M319" s="180"/>
      <c r="N319" s="216">
        <f t="shared" si="64"/>
        <v>301</v>
      </c>
      <c r="R319" s="188"/>
      <c r="S319" s="191"/>
      <c r="T319" s="190"/>
    </row>
    <row r="320" spans="1:20" ht="13.75" thickBot="1" x14ac:dyDescent="0.85">
      <c r="A320" s="79">
        <f t="shared" si="60"/>
        <v>302</v>
      </c>
      <c r="B320" s="174">
        <f t="shared" si="61"/>
        <v>32</v>
      </c>
      <c r="C320" s="175" t="str">
        <f t="shared" si="62"/>
        <v/>
      </c>
      <c r="D320" s="176" t="str">
        <f t="shared" si="63"/>
        <v/>
      </c>
      <c r="E320" s="167"/>
      <c r="F320" s="177" t="str">
        <f t="shared" si="57"/>
        <v/>
      </c>
      <c r="G320" s="169" t="str">
        <f t="shared" si="58"/>
        <v/>
      </c>
      <c r="H320" s="177" t="str">
        <f t="shared" si="53"/>
        <v/>
      </c>
      <c r="I320" s="177" t="str">
        <f t="shared" si="54"/>
        <v/>
      </c>
      <c r="J320" s="178" t="str">
        <f t="shared" si="55"/>
        <v/>
      </c>
      <c r="K320" s="171" t="str">
        <f t="shared" si="56"/>
        <v/>
      </c>
      <c r="L320" s="179" t="e">
        <f t="shared" si="59"/>
        <v>#VALUE!</v>
      </c>
      <c r="M320" s="180"/>
      <c r="N320" s="216">
        <f t="shared" si="64"/>
        <v>302</v>
      </c>
      <c r="R320" s="188"/>
      <c r="S320" s="191"/>
      <c r="T320" s="190"/>
    </row>
    <row r="321" spans="1:20" ht="13.75" thickBot="1" x14ac:dyDescent="0.85">
      <c r="A321" s="79">
        <f t="shared" si="60"/>
        <v>303</v>
      </c>
      <c r="B321" s="174">
        <f t="shared" si="61"/>
        <v>32</v>
      </c>
      <c r="C321" s="175" t="str">
        <f t="shared" si="62"/>
        <v/>
      </c>
      <c r="D321" s="176" t="str">
        <f t="shared" si="63"/>
        <v/>
      </c>
      <c r="E321" s="167"/>
      <c r="F321" s="177" t="str">
        <f t="shared" si="57"/>
        <v/>
      </c>
      <c r="G321" s="169" t="str">
        <f t="shared" si="58"/>
        <v/>
      </c>
      <c r="H321" s="177" t="str">
        <f t="shared" si="53"/>
        <v/>
      </c>
      <c r="I321" s="177" t="str">
        <f t="shared" si="54"/>
        <v/>
      </c>
      <c r="J321" s="178" t="str">
        <f t="shared" si="55"/>
        <v/>
      </c>
      <c r="K321" s="171" t="str">
        <f t="shared" si="56"/>
        <v/>
      </c>
      <c r="L321" s="179" t="e">
        <f t="shared" si="59"/>
        <v>#VALUE!</v>
      </c>
      <c r="M321" s="180"/>
      <c r="N321" s="216">
        <f t="shared" si="64"/>
        <v>303</v>
      </c>
      <c r="R321" s="188"/>
      <c r="S321" s="191"/>
      <c r="T321" s="190"/>
    </row>
    <row r="322" spans="1:20" ht="13.75" thickBot="1" x14ac:dyDescent="0.85">
      <c r="A322" s="79">
        <f t="shared" si="60"/>
        <v>304</v>
      </c>
      <c r="B322" s="174">
        <f t="shared" si="61"/>
        <v>32</v>
      </c>
      <c r="C322" s="175" t="str">
        <f t="shared" si="62"/>
        <v/>
      </c>
      <c r="D322" s="176" t="str">
        <f t="shared" si="63"/>
        <v/>
      </c>
      <c r="E322" s="167"/>
      <c r="F322" s="177" t="str">
        <f t="shared" si="57"/>
        <v/>
      </c>
      <c r="G322" s="169" t="str">
        <f t="shared" si="58"/>
        <v/>
      </c>
      <c r="H322" s="177" t="str">
        <f t="shared" si="53"/>
        <v/>
      </c>
      <c r="I322" s="177" t="str">
        <f t="shared" si="54"/>
        <v/>
      </c>
      <c r="J322" s="178" t="str">
        <f t="shared" si="55"/>
        <v/>
      </c>
      <c r="K322" s="171" t="str">
        <f t="shared" si="56"/>
        <v/>
      </c>
      <c r="L322" s="179" t="e">
        <f t="shared" si="59"/>
        <v>#VALUE!</v>
      </c>
      <c r="M322" s="180"/>
      <c r="N322" s="216">
        <f t="shared" si="64"/>
        <v>304</v>
      </c>
      <c r="R322" s="188"/>
      <c r="S322" s="191"/>
      <c r="T322" s="190"/>
    </row>
    <row r="323" spans="1:20" ht="13.75" thickBot="1" x14ac:dyDescent="0.85">
      <c r="A323" s="79">
        <f t="shared" si="60"/>
        <v>305</v>
      </c>
      <c r="B323" s="174">
        <f t="shared" si="61"/>
        <v>32</v>
      </c>
      <c r="C323" s="175" t="str">
        <f t="shared" si="62"/>
        <v/>
      </c>
      <c r="D323" s="176" t="str">
        <f t="shared" si="63"/>
        <v/>
      </c>
      <c r="E323" s="167"/>
      <c r="F323" s="177" t="str">
        <f t="shared" si="57"/>
        <v/>
      </c>
      <c r="G323" s="169" t="str">
        <f t="shared" si="58"/>
        <v/>
      </c>
      <c r="H323" s="177" t="str">
        <f t="shared" si="53"/>
        <v/>
      </c>
      <c r="I323" s="177" t="str">
        <f t="shared" si="54"/>
        <v/>
      </c>
      <c r="J323" s="178" t="str">
        <f t="shared" si="55"/>
        <v/>
      </c>
      <c r="K323" s="171" t="str">
        <f t="shared" si="56"/>
        <v/>
      </c>
      <c r="L323" s="179" t="e">
        <f t="shared" si="59"/>
        <v>#VALUE!</v>
      </c>
      <c r="M323" s="180"/>
      <c r="N323" s="216">
        <f t="shared" si="64"/>
        <v>305</v>
      </c>
      <c r="R323" s="188"/>
      <c r="S323" s="191"/>
      <c r="T323" s="190"/>
    </row>
    <row r="324" spans="1:20" ht="13.75" thickBot="1" x14ac:dyDescent="0.85">
      <c r="A324" s="79">
        <f t="shared" si="60"/>
        <v>306</v>
      </c>
      <c r="B324" s="174">
        <f t="shared" si="61"/>
        <v>32</v>
      </c>
      <c r="C324" s="175" t="str">
        <f t="shared" si="62"/>
        <v/>
      </c>
      <c r="D324" s="176" t="str">
        <f t="shared" si="63"/>
        <v/>
      </c>
      <c r="E324" s="167"/>
      <c r="F324" s="177" t="str">
        <f t="shared" si="57"/>
        <v/>
      </c>
      <c r="G324" s="169" t="str">
        <f t="shared" si="58"/>
        <v/>
      </c>
      <c r="H324" s="177" t="str">
        <f t="shared" si="53"/>
        <v/>
      </c>
      <c r="I324" s="177" t="str">
        <f t="shared" si="54"/>
        <v/>
      </c>
      <c r="J324" s="178" t="str">
        <f t="shared" si="55"/>
        <v/>
      </c>
      <c r="K324" s="171" t="str">
        <f t="shared" si="56"/>
        <v/>
      </c>
      <c r="L324" s="179" t="e">
        <f t="shared" si="59"/>
        <v>#VALUE!</v>
      </c>
      <c r="M324" s="180"/>
      <c r="N324" s="216">
        <f t="shared" si="64"/>
        <v>306</v>
      </c>
      <c r="R324" s="188"/>
      <c r="S324" s="191"/>
      <c r="T324" s="190"/>
    </row>
    <row r="325" spans="1:20" ht="13.75" thickBot="1" x14ac:dyDescent="0.85">
      <c r="A325" s="79">
        <f t="shared" si="60"/>
        <v>307</v>
      </c>
      <c r="B325" s="174">
        <f t="shared" si="61"/>
        <v>32</v>
      </c>
      <c r="C325" s="175" t="str">
        <f t="shared" si="62"/>
        <v/>
      </c>
      <c r="D325" s="176" t="str">
        <f t="shared" si="63"/>
        <v/>
      </c>
      <c r="E325" s="167"/>
      <c r="F325" s="177" t="str">
        <f t="shared" si="57"/>
        <v/>
      </c>
      <c r="G325" s="169" t="str">
        <f t="shared" si="58"/>
        <v/>
      </c>
      <c r="H325" s="177" t="str">
        <f t="shared" si="53"/>
        <v/>
      </c>
      <c r="I325" s="177" t="str">
        <f t="shared" si="54"/>
        <v/>
      </c>
      <c r="J325" s="178" t="str">
        <f t="shared" si="55"/>
        <v/>
      </c>
      <c r="K325" s="171" t="str">
        <f t="shared" si="56"/>
        <v/>
      </c>
      <c r="L325" s="179" t="e">
        <f t="shared" si="59"/>
        <v>#VALUE!</v>
      </c>
      <c r="M325" s="180"/>
      <c r="N325" s="216">
        <f t="shared" si="64"/>
        <v>307</v>
      </c>
      <c r="R325" s="188"/>
      <c r="S325" s="191"/>
      <c r="T325" s="190"/>
    </row>
    <row r="326" spans="1:20" ht="13.75" thickBot="1" x14ac:dyDescent="0.85">
      <c r="A326" s="79">
        <f t="shared" si="60"/>
        <v>308</v>
      </c>
      <c r="B326" s="174">
        <f t="shared" si="61"/>
        <v>32</v>
      </c>
      <c r="C326" s="175" t="str">
        <f t="shared" si="62"/>
        <v/>
      </c>
      <c r="D326" s="176" t="str">
        <f t="shared" si="63"/>
        <v/>
      </c>
      <c r="E326" s="167"/>
      <c r="F326" s="177" t="str">
        <f t="shared" si="57"/>
        <v/>
      </c>
      <c r="G326" s="169" t="str">
        <f t="shared" si="58"/>
        <v/>
      </c>
      <c r="H326" s="177" t="str">
        <f t="shared" si="53"/>
        <v/>
      </c>
      <c r="I326" s="177" t="str">
        <f t="shared" si="54"/>
        <v/>
      </c>
      <c r="J326" s="178" t="str">
        <f t="shared" si="55"/>
        <v/>
      </c>
      <c r="K326" s="171" t="str">
        <f t="shared" si="56"/>
        <v/>
      </c>
      <c r="L326" s="179" t="e">
        <f t="shared" si="59"/>
        <v>#VALUE!</v>
      </c>
      <c r="M326" s="180"/>
      <c r="N326" s="216">
        <f t="shared" si="64"/>
        <v>308</v>
      </c>
      <c r="R326" s="188"/>
      <c r="S326" s="191"/>
      <c r="T326" s="190"/>
    </row>
    <row r="327" spans="1:20" ht="13.75" thickBot="1" x14ac:dyDescent="0.85">
      <c r="A327" s="79">
        <f t="shared" si="60"/>
        <v>309</v>
      </c>
      <c r="B327" s="174">
        <f t="shared" si="61"/>
        <v>32</v>
      </c>
      <c r="C327" s="175" t="str">
        <f t="shared" si="62"/>
        <v/>
      </c>
      <c r="D327" s="176" t="str">
        <f t="shared" si="63"/>
        <v/>
      </c>
      <c r="E327" s="167"/>
      <c r="F327" s="177" t="str">
        <f t="shared" si="57"/>
        <v/>
      </c>
      <c r="G327" s="169" t="str">
        <f t="shared" si="58"/>
        <v/>
      </c>
      <c r="H327" s="177" t="str">
        <f t="shared" si="53"/>
        <v/>
      </c>
      <c r="I327" s="177" t="str">
        <f t="shared" si="54"/>
        <v/>
      </c>
      <c r="J327" s="178" t="str">
        <f t="shared" si="55"/>
        <v/>
      </c>
      <c r="K327" s="171" t="str">
        <f t="shared" si="56"/>
        <v/>
      </c>
      <c r="L327" s="179" t="e">
        <f t="shared" si="59"/>
        <v>#VALUE!</v>
      </c>
      <c r="M327" s="180"/>
      <c r="N327" s="216">
        <f t="shared" si="64"/>
        <v>309</v>
      </c>
      <c r="R327" s="188"/>
      <c r="S327" s="191"/>
      <c r="T327" s="190"/>
    </row>
    <row r="328" spans="1:20" ht="13.75" thickBot="1" x14ac:dyDescent="0.85">
      <c r="A328" s="79">
        <f t="shared" si="60"/>
        <v>310</v>
      </c>
      <c r="B328" s="174">
        <f t="shared" si="61"/>
        <v>32</v>
      </c>
      <c r="C328" s="175" t="str">
        <f t="shared" si="62"/>
        <v/>
      </c>
      <c r="D328" s="176" t="str">
        <f t="shared" si="63"/>
        <v/>
      </c>
      <c r="E328" s="181">
        <f>SUM(D319:D328)</f>
        <v>0</v>
      </c>
      <c r="F328" s="177" t="str">
        <f t="shared" si="57"/>
        <v/>
      </c>
      <c r="G328" s="169" t="str">
        <f t="shared" si="58"/>
        <v/>
      </c>
      <c r="H328" s="177" t="str">
        <f t="shared" si="53"/>
        <v/>
      </c>
      <c r="I328" s="177" t="str">
        <f t="shared" si="54"/>
        <v/>
      </c>
      <c r="J328" s="178" t="str">
        <f t="shared" si="55"/>
        <v/>
      </c>
      <c r="K328" s="171" t="str">
        <f t="shared" si="56"/>
        <v/>
      </c>
      <c r="L328" s="179" t="e">
        <f t="shared" si="59"/>
        <v>#VALUE!</v>
      </c>
      <c r="M328" s="180"/>
      <c r="N328" s="216">
        <f t="shared" si="64"/>
        <v>310</v>
      </c>
      <c r="R328" s="188"/>
      <c r="S328" s="191"/>
      <c r="T328" s="190"/>
    </row>
    <row r="329" spans="1:20" ht="13.75" thickBot="1" x14ac:dyDescent="0.85">
      <c r="A329" s="79">
        <f t="shared" si="60"/>
        <v>311</v>
      </c>
      <c r="B329" s="174">
        <f t="shared" si="61"/>
        <v>32</v>
      </c>
      <c r="C329" s="175" t="str">
        <f t="shared" si="62"/>
        <v/>
      </c>
      <c r="D329" s="176" t="str">
        <f t="shared" si="63"/>
        <v/>
      </c>
      <c r="E329" s="167"/>
      <c r="F329" s="177" t="str">
        <f t="shared" si="57"/>
        <v/>
      </c>
      <c r="G329" s="169" t="str">
        <f t="shared" si="58"/>
        <v/>
      </c>
      <c r="H329" s="177" t="str">
        <f t="shared" si="53"/>
        <v/>
      </c>
      <c r="I329" s="177" t="str">
        <f t="shared" si="54"/>
        <v/>
      </c>
      <c r="J329" s="178" t="str">
        <f t="shared" si="55"/>
        <v/>
      </c>
      <c r="K329" s="171" t="str">
        <f t="shared" si="56"/>
        <v/>
      </c>
      <c r="L329" s="179" t="e">
        <f t="shared" si="59"/>
        <v>#VALUE!</v>
      </c>
      <c r="M329" s="180"/>
      <c r="N329" s="216">
        <f t="shared" si="64"/>
        <v>311</v>
      </c>
      <c r="R329" s="188"/>
      <c r="S329" s="191"/>
      <c r="T329" s="190"/>
    </row>
    <row r="330" spans="1:20" ht="13.75" thickBot="1" x14ac:dyDescent="0.85">
      <c r="A330" s="79">
        <f t="shared" si="60"/>
        <v>312</v>
      </c>
      <c r="B330" s="174">
        <f t="shared" si="61"/>
        <v>32</v>
      </c>
      <c r="C330" s="175" t="str">
        <f t="shared" si="62"/>
        <v/>
      </c>
      <c r="D330" s="176" t="str">
        <f t="shared" si="63"/>
        <v/>
      </c>
      <c r="E330" s="167"/>
      <c r="F330" s="177" t="str">
        <f t="shared" si="57"/>
        <v/>
      </c>
      <c r="G330" s="169" t="str">
        <f t="shared" si="58"/>
        <v/>
      </c>
      <c r="H330" s="177" t="str">
        <f t="shared" si="53"/>
        <v/>
      </c>
      <c r="I330" s="177" t="str">
        <f t="shared" si="54"/>
        <v/>
      </c>
      <c r="J330" s="178" t="str">
        <f t="shared" si="55"/>
        <v/>
      </c>
      <c r="K330" s="171" t="str">
        <f t="shared" si="56"/>
        <v/>
      </c>
      <c r="L330" s="179" t="e">
        <f t="shared" si="59"/>
        <v>#VALUE!</v>
      </c>
      <c r="M330" s="180"/>
      <c r="N330" s="216">
        <f t="shared" si="64"/>
        <v>312</v>
      </c>
      <c r="R330" s="188"/>
      <c r="S330" s="191"/>
      <c r="T330" s="190"/>
    </row>
    <row r="331" spans="1:20" ht="13.75" thickBot="1" x14ac:dyDescent="0.85">
      <c r="A331" s="79">
        <f t="shared" si="60"/>
        <v>313</v>
      </c>
      <c r="B331" s="174">
        <f t="shared" si="61"/>
        <v>32</v>
      </c>
      <c r="C331" s="175" t="str">
        <f t="shared" si="62"/>
        <v/>
      </c>
      <c r="D331" s="176" t="str">
        <f t="shared" si="63"/>
        <v/>
      </c>
      <c r="E331" s="167"/>
      <c r="F331" s="177" t="str">
        <f t="shared" si="57"/>
        <v/>
      </c>
      <c r="G331" s="169" t="str">
        <f t="shared" si="58"/>
        <v/>
      </c>
      <c r="H331" s="177" t="str">
        <f t="shared" si="53"/>
        <v/>
      </c>
      <c r="I331" s="177" t="str">
        <f t="shared" si="54"/>
        <v/>
      </c>
      <c r="J331" s="178" t="str">
        <f t="shared" si="55"/>
        <v/>
      </c>
      <c r="K331" s="171" t="str">
        <f t="shared" si="56"/>
        <v/>
      </c>
      <c r="L331" s="179" t="e">
        <f t="shared" si="59"/>
        <v>#VALUE!</v>
      </c>
      <c r="M331" s="180"/>
      <c r="N331" s="216">
        <f t="shared" si="64"/>
        <v>313</v>
      </c>
      <c r="R331" s="188"/>
      <c r="S331" s="191"/>
      <c r="T331" s="190"/>
    </row>
    <row r="332" spans="1:20" ht="13.75" thickBot="1" x14ac:dyDescent="0.85">
      <c r="A332" s="79">
        <f t="shared" si="60"/>
        <v>314</v>
      </c>
      <c r="B332" s="174">
        <f t="shared" si="61"/>
        <v>32</v>
      </c>
      <c r="C332" s="175" t="str">
        <f t="shared" si="62"/>
        <v/>
      </c>
      <c r="D332" s="176" t="str">
        <f t="shared" si="63"/>
        <v/>
      </c>
      <c r="E332" s="167"/>
      <c r="F332" s="177" t="str">
        <f t="shared" si="57"/>
        <v/>
      </c>
      <c r="G332" s="169" t="str">
        <f t="shared" si="58"/>
        <v/>
      </c>
      <c r="H332" s="177" t="str">
        <f t="shared" si="53"/>
        <v/>
      </c>
      <c r="I332" s="177" t="str">
        <f t="shared" si="54"/>
        <v/>
      </c>
      <c r="J332" s="178" t="str">
        <f t="shared" si="55"/>
        <v/>
      </c>
      <c r="K332" s="171" t="str">
        <f t="shared" si="56"/>
        <v/>
      </c>
      <c r="L332" s="179" t="e">
        <f t="shared" si="59"/>
        <v>#VALUE!</v>
      </c>
      <c r="M332" s="180"/>
      <c r="N332" s="216">
        <f t="shared" si="64"/>
        <v>314</v>
      </c>
      <c r="P332" s="81">
        <f>COUNT(M19:M379)</f>
        <v>16</v>
      </c>
      <c r="R332" s="188"/>
      <c r="S332" s="191"/>
      <c r="T332" s="190"/>
    </row>
    <row r="333" spans="1:20" ht="13.75" thickBot="1" x14ac:dyDescent="0.85">
      <c r="A333" s="79">
        <f t="shared" si="60"/>
        <v>315</v>
      </c>
      <c r="B333" s="174">
        <f t="shared" si="61"/>
        <v>32</v>
      </c>
      <c r="C333" s="175" t="str">
        <f t="shared" si="62"/>
        <v/>
      </c>
      <c r="D333" s="176" t="str">
        <f t="shared" si="63"/>
        <v/>
      </c>
      <c r="E333" s="167"/>
      <c r="F333" s="177" t="str">
        <f t="shared" si="57"/>
        <v/>
      </c>
      <c r="G333" s="169" t="str">
        <f t="shared" si="58"/>
        <v/>
      </c>
      <c r="H333" s="177" t="str">
        <f t="shared" si="53"/>
        <v/>
      </c>
      <c r="I333" s="177" t="str">
        <f t="shared" si="54"/>
        <v/>
      </c>
      <c r="J333" s="178" t="str">
        <f t="shared" si="55"/>
        <v/>
      </c>
      <c r="K333" s="171" t="str">
        <f t="shared" si="56"/>
        <v/>
      </c>
      <c r="L333" s="179" t="e">
        <f t="shared" si="59"/>
        <v>#VALUE!</v>
      </c>
      <c r="M333" s="180"/>
      <c r="N333" s="216">
        <f t="shared" si="64"/>
        <v>315</v>
      </c>
      <c r="R333" s="188"/>
      <c r="S333" s="191"/>
      <c r="T333" s="190"/>
    </row>
    <row r="334" spans="1:20" ht="13.75" thickBot="1" x14ac:dyDescent="0.85">
      <c r="A334" s="79">
        <f t="shared" si="60"/>
        <v>316</v>
      </c>
      <c r="B334" s="174">
        <f t="shared" si="61"/>
        <v>32</v>
      </c>
      <c r="C334" s="175" t="str">
        <f t="shared" si="62"/>
        <v/>
      </c>
      <c r="D334" s="176" t="str">
        <f t="shared" si="63"/>
        <v/>
      </c>
      <c r="E334" s="167"/>
      <c r="F334" s="177" t="str">
        <f t="shared" si="57"/>
        <v/>
      </c>
      <c r="G334" s="169" t="str">
        <f t="shared" si="58"/>
        <v/>
      </c>
      <c r="H334" s="177" t="str">
        <f t="shared" si="53"/>
        <v/>
      </c>
      <c r="I334" s="177" t="str">
        <f t="shared" si="54"/>
        <v/>
      </c>
      <c r="J334" s="178" t="str">
        <f t="shared" si="55"/>
        <v/>
      </c>
      <c r="K334" s="171" t="str">
        <f t="shared" si="56"/>
        <v/>
      </c>
      <c r="L334" s="179" t="e">
        <f t="shared" si="59"/>
        <v>#VALUE!</v>
      </c>
      <c r="M334" s="180"/>
      <c r="N334" s="216">
        <f t="shared" si="64"/>
        <v>316</v>
      </c>
      <c r="R334" s="188"/>
      <c r="S334" s="191"/>
      <c r="T334" s="190"/>
    </row>
    <row r="335" spans="1:20" ht="13.75" thickBot="1" x14ac:dyDescent="0.85">
      <c r="A335" s="79">
        <f t="shared" si="60"/>
        <v>317</v>
      </c>
      <c r="B335" s="174">
        <f t="shared" si="61"/>
        <v>32</v>
      </c>
      <c r="C335" s="175" t="str">
        <f t="shared" si="62"/>
        <v/>
      </c>
      <c r="D335" s="176" t="str">
        <f t="shared" si="63"/>
        <v/>
      </c>
      <c r="E335" s="167"/>
      <c r="F335" s="177" t="str">
        <f t="shared" si="57"/>
        <v/>
      </c>
      <c r="G335" s="169" t="str">
        <f t="shared" si="58"/>
        <v/>
      </c>
      <c r="H335" s="177" t="str">
        <f t="shared" si="53"/>
        <v/>
      </c>
      <c r="I335" s="177" t="str">
        <f t="shared" si="54"/>
        <v/>
      </c>
      <c r="J335" s="178" t="str">
        <f t="shared" si="55"/>
        <v/>
      </c>
      <c r="K335" s="171" t="str">
        <f t="shared" si="56"/>
        <v/>
      </c>
      <c r="L335" s="179" t="e">
        <f t="shared" si="59"/>
        <v>#VALUE!</v>
      </c>
      <c r="M335" s="180"/>
      <c r="N335" s="216">
        <f t="shared" si="64"/>
        <v>317</v>
      </c>
      <c r="R335" s="188"/>
      <c r="S335" s="191"/>
      <c r="T335" s="190"/>
    </row>
    <row r="336" spans="1:20" ht="13.75" thickBot="1" x14ac:dyDescent="0.85">
      <c r="A336" s="79">
        <f t="shared" si="60"/>
        <v>318</v>
      </c>
      <c r="B336" s="174">
        <f t="shared" si="61"/>
        <v>32</v>
      </c>
      <c r="C336" s="175" t="str">
        <f t="shared" si="62"/>
        <v/>
      </c>
      <c r="D336" s="176" t="str">
        <f t="shared" si="63"/>
        <v/>
      </c>
      <c r="E336" s="167"/>
      <c r="F336" s="177" t="str">
        <f t="shared" si="57"/>
        <v/>
      </c>
      <c r="G336" s="169" t="str">
        <f t="shared" si="58"/>
        <v/>
      </c>
      <c r="H336" s="177" t="str">
        <f t="shared" si="53"/>
        <v/>
      </c>
      <c r="I336" s="177" t="str">
        <f t="shared" si="54"/>
        <v/>
      </c>
      <c r="J336" s="178" t="str">
        <f t="shared" si="55"/>
        <v/>
      </c>
      <c r="K336" s="171" t="str">
        <f t="shared" si="56"/>
        <v/>
      </c>
      <c r="L336" s="179" t="e">
        <f t="shared" si="59"/>
        <v>#VALUE!</v>
      </c>
      <c r="M336" s="180"/>
      <c r="N336" s="216">
        <f t="shared" si="64"/>
        <v>318</v>
      </c>
      <c r="R336" s="188"/>
      <c r="S336" s="191"/>
      <c r="T336" s="190"/>
    </row>
    <row r="337" spans="1:20" ht="13.75" thickBot="1" x14ac:dyDescent="0.85">
      <c r="A337" s="79">
        <f t="shared" si="60"/>
        <v>319</v>
      </c>
      <c r="B337" s="174">
        <f t="shared" si="61"/>
        <v>32</v>
      </c>
      <c r="C337" s="175" t="str">
        <f t="shared" si="62"/>
        <v/>
      </c>
      <c r="D337" s="176" t="str">
        <f t="shared" si="63"/>
        <v/>
      </c>
      <c r="E337" s="167"/>
      <c r="F337" s="177" t="str">
        <f t="shared" si="57"/>
        <v/>
      </c>
      <c r="G337" s="169" t="str">
        <f t="shared" si="58"/>
        <v/>
      </c>
      <c r="H337" s="177" t="str">
        <f t="shared" si="53"/>
        <v/>
      </c>
      <c r="I337" s="177" t="str">
        <f t="shared" si="54"/>
        <v/>
      </c>
      <c r="J337" s="178" t="str">
        <f t="shared" si="55"/>
        <v/>
      </c>
      <c r="K337" s="171" t="str">
        <f t="shared" si="56"/>
        <v/>
      </c>
      <c r="L337" s="179" t="e">
        <f t="shared" si="59"/>
        <v>#VALUE!</v>
      </c>
      <c r="M337" s="180"/>
      <c r="N337" s="216">
        <f t="shared" si="64"/>
        <v>319</v>
      </c>
      <c r="R337" s="188"/>
      <c r="S337" s="191"/>
      <c r="T337" s="190"/>
    </row>
    <row r="338" spans="1:20" ht="13.75" thickBot="1" x14ac:dyDescent="0.85">
      <c r="A338" s="79">
        <f t="shared" si="60"/>
        <v>320</v>
      </c>
      <c r="B338" s="174">
        <f t="shared" si="61"/>
        <v>32</v>
      </c>
      <c r="C338" s="175" t="str">
        <f t="shared" si="62"/>
        <v/>
      </c>
      <c r="D338" s="176" t="str">
        <f t="shared" si="63"/>
        <v/>
      </c>
      <c r="E338" s="181">
        <f>SUM(D329:D338)</f>
        <v>0</v>
      </c>
      <c r="F338" s="177" t="str">
        <f t="shared" si="57"/>
        <v/>
      </c>
      <c r="G338" s="169" t="str">
        <f t="shared" si="58"/>
        <v/>
      </c>
      <c r="H338" s="177" t="str">
        <f t="shared" si="53"/>
        <v/>
      </c>
      <c r="I338" s="177" t="str">
        <f t="shared" si="54"/>
        <v/>
      </c>
      <c r="J338" s="178" t="str">
        <f t="shared" si="55"/>
        <v/>
      </c>
      <c r="K338" s="171" t="str">
        <f t="shared" si="56"/>
        <v/>
      </c>
      <c r="L338" s="179" t="e">
        <f t="shared" si="59"/>
        <v>#VALUE!</v>
      </c>
      <c r="M338" s="180"/>
      <c r="N338" s="216">
        <f t="shared" si="64"/>
        <v>320</v>
      </c>
      <c r="R338" s="188"/>
      <c r="S338" s="191"/>
      <c r="T338" s="190"/>
    </row>
    <row r="339" spans="1:20" ht="13.75" thickBot="1" x14ac:dyDescent="0.85">
      <c r="A339" s="79">
        <f t="shared" si="60"/>
        <v>321</v>
      </c>
      <c r="B339" s="174">
        <f t="shared" si="61"/>
        <v>32</v>
      </c>
      <c r="C339" s="175" t="str">
        <f t="shared" si="62"/>
        <v/>
      </c>
      <c r="D339" s="176" t="str">
        <f t="shared" si="63"/>
        <v/>
      </c>
      <c r="E339" s="167"/>
      <c r="F339" s="177" t="str">
        <f t="shared" si="57"/>
        <v/>
      </c>
      <c r="G339" s="169" t="str">
        <f t="shared" si="58"/>
        <v/>
      </c>
      <c r="H339" s="177" t="str">
        <f t="shared" ref="H339:H402" si="65">IF(M339&gt;0,($K$13*F339),"")</f>
        <v/>
      </c>
      <c r="I339" s="177" t="str">
        <f t="shared" ref="I339:I402" si="66">IF(M339&gt;0,($K$15*F339),"")</f>
        <v/>
      </c>
      <c r="J339" s="178" t="str">
        <f t="shared" ref="J339:J402" si="67">IF(M339&gt;0,((F339*$K$9)*$O$12),"")</f>
        <v/>
      </c>
      <c r="K339" s="171" t="str">
        <f t="shared" ref="K339:K402" si="68">IF(G339&gt;$I$12,((G339-$I$12)*$K$17),"")</f>
        <v/>
      </c>
      <c r="L339" s="179" t="e">
        <f t="shared" si="59"/>
        <v>#VALUE!</v>
      </c>
      <c r="M339" s="180"/>
      <c r="N339" s="216">
        <f t="shared" si="64"/>
        <v>321</v>
      </c>
      <c r="R339" s="188"/>
      <c r="S339" s="191"/>
      <c r="T339" s="190"/>
    </row>
    <row r="340" spans="1:20" ht="13.75" thickBot="1" x14ac:dyDescent="0.85">
      <c r="A340" s="79">
        <f t="shared" si="60"/>
        <v>322</v>
      </c>
      <c r="B340" s="174">
        <f t="shared" si="61"/>
        <v>32</v>
      </c>
      <c r="C340" s="175" t="str">
        <f t="shared" si="62"/>
        <v/>
      </c>
      <c r="D340" s="176" t="str">
        <f t="shared" si="63"/>
        <v/>
      </c>
      <c r="E340" s="167"/>
      <c r="F340" s="177" t="str">
        <f t="shared" ref="F340:F403" si="69">IF(M340&gt;0,(F339+D340),"")</f>
        <v/>
      </c>
      <c r="G340" s="169" t="str">
        <f t="shared" ref="G340:G403" si="70">IF(M340&gt;0,(F340+$E$17+$I$13),"")</f>
        <v/>
      </c>
      <c r="H340" s="177" t="str">
        <f t="shared" si="65"/>
        <v/>
      </c>
      <c r="I340" s="177" t="str">
        <f t="shared" si="66"/>
        <v/>
      </c>
      <c r="J340" s="178" t="str">
        <f t="shared" si="67"/>
        <v/>
      </c>
      <c r="K340" s="171" t="str">
        <f t="shared" si="68"/>
        <v/>
      </c>
      <c r="L340" s="179" t="e">
        <f t="shared" ref="L340:L403" si="71">0.052*K$12*G340</f>
        <v>#VALUE!</v>
      </c>
      <c r="M340" s="180"/>
      <c r="N340" s="216">
        <f t="shared" si="64"/>
        <v>322</v>
      </c>
      <c r="R340" s="188"/>
      <c r="S340" s="191"/>
      <c r="T340" s="190"/>
    </row>
    <row r="341" spans="1:20" ht="13.75" thickBot="1" x14ac:dyDescent="0.85">
      <c r="A341" s="79">
        <f t="shared" ref="A341:A404" si="72">A340+1</f>
        <v>323</v>
      </c>
      <c r="B341" s="174">
        <f t="shared" ref="B341:B404" si="73">IF(M341&lt;=1,(0),IF(M341&lt;3600,(1),IF(M341&gt;=3601,(2),"")))+B340</f>
        <v>32</v>
      </c>
      <c r="C341" s="175" t="str">
        <f t="shared" ref="C341:C404" si="74">IF(M341&gt;0,($I$14-B341),"")</f>
        <v/>
      </c>
      <c r="D341" s="176" t="str">
        <f t="shared" ref="D341:D404" si="75">IF(M341&gt;0,(M341/100),"")</f>
        <v/>
      </c>
      <c r="E341" s="167"/>
      <c r="F341" s="177" t="str">
        <f t="shared" si="69"/>
        <v/>
      </c>
      <c r="G341" s="169" t="str">
        <f t="shared" si="70"/>
        <v/>
      </c>
      <c r="H341" s="177" t="str">
        <f t="shared" si="65"/>
        <v/>
      </c>
      <c r="I341" s="177" t="str">
        <f t="shared" si="66"/>
        <v/>
      </c>
      <c r="J341" s="178" t="str">
        <f t="shared" si="67"/>
        <v/>
      </c>
      <c r="K341" s="171" t="str">
        <f t="shared" si="68"/>
        <v/>
      </c>
      <c r="L341" s="179" t="e">
        <f t="shared" si="71"/>
        <v>#VALUE!</v>
      </c>
      <c r="M341" s="180"/>
      <c r="N341" s="216">
        <f t="shared" si="64"/>
        <v>323</v>
      </c>
      <c r="R341" s="188"/>
      <c r="S341" s="191"/>
      <c r="T341" s="190"/>
    </row>
    <row r="342" spans="1:20" ht="13.75" thickBot="1" x14ac:dyDescent="0.85">
      <c r="A342" s="79">
        <f t="shared" si="72"/>
        <v>324</v>
      </c>
      <c r="B342" s="174">
        <f t="shared" si="73"/>
        <v>32</v>
      </c>
      <c r="C342" s="175" t="str">
        <f t="shared" si="74"/>
        <v/>
      </c>
      <c r="D342" s="176" t="str">
        <f t="shared" si="75"/>
        <v/>
      </c>
      <c r="E342" s="167"/>
      <c r="F342" s="177" t="str">
        <f t="shared" si="69"/>
        <v/>
      </c>
      <c r="G342" s="169" t="str">
        <f t="shared" si="70"/>
        <v/>
      </c>
      <c r="H342" s="177" t="str">
        <f t="shared" si="65"/>
        <v/>
      </c>
      <c r="I342" s="177" t="str">
        <f t="shared" si="66"/>
        <v/>
      </c>
      <c r="J342" s="178" t="str">
        <f t="shared" si="67"/>
        <v/>
      </c>
      <c r="K342" s="171" t="str">
        <f t="shared" si="68"/>
        <v/>
      </c>
      <c r="L342" s="179" t="e">
        <f t="shared" si="71"/>
        <v>#VALUE!</v>
      </c>
      <c r="M342" s="180"/>
      <c r="N342" s="216">
        <f t="shared" si="64"/>
        <v>324</v>
      </c>
      <c r="R342" s="188"/>
      <c r="S342" s="191"/>
      <c r="T342" s="190"/>
    </row>
    <row r="343" spans="1:20" ht="13.75" thickBot="1" x14ac:dyDescent="0.85">
      <c r="A343" s="79">
        <f t="shared" si="72"/>
        <v>325</v>
      </c>
      <c r="B343" s="174">
        <f t="shared" si="73"/>
        <v>32</v>
      </c>
      <c r="C343" s="175" t="str">
        <f t="shared" si="74"/>
        <v/>
      </c>
      <c r="D343" s="176" t="str">
        <f t="shared" si="75"/>
        <v/>
      </c>
      <c r="E343" s="167"/>
      <c r="F343" s="177" t="str">
        <f t="shared" si="69"/>
        <v/>
      </c>
      <c r="G343" s="169" t="str">
        <f t="shared" si="70"/>
        <v/>
      </c>
      <c r="H343" s="177" t="str">
        <f t="shared" si="65"/>
        <v/>
      </c>
      <c r="I343" s="177" t="str">
        <f t="shared" si="66"/>
        <v/>
      </c>
      <c r="J343" s="178" t="str">
        <f t="shared" si="67"/>
        <v/>
      </c>
      <c r="K343" s="171" t="str">
        <f t="shared" si="68"/>
        <v/>
      </c>
      <c r="L343" s="179" t="e">
        <f t="shared" si="71"/>
        <v>#VALUE!</v>
      </c>
      <c r="M343" s="180"/>
      <c r="N343" s="216">
        <f t="shared" si="64"/>
        <v>325</v>
      </c>
      <c r="R343" s="188"/>
      <c r="S343" s="191"/>
      <c r="T343" s="190"/>
    </row>
    <row r="344" spans="1:20" ht="13.75" thickBot="1" x14ac:dyDescent="0.85">
      <c r="A344" s="79">
        <f t="shared" si="72"/>
        <v>326</v>
      </c>
      <c r="B344" s="174">
        <f t="shared" si="73"/>
        <v>32</v>
      </c>
      <c r="C344" s="175" t="str">
        <f t="shared" si="74"/>
        <v/>
      </c>
      <c r="D344" s="176" t="str">
        <f t="shared" si="75"/>
        <v/>
      </c>
      <c r="E344" s="167"/>
      <c r="F344" s="177" t="str">
        <f t="shared" si="69"/>
        <v/>
      </c>
      <c r="G344" s="169" t="str">
        <f t="shared" si="70"/>
        <v/>
      </c>
      <c r="H344" s="177" t="str">
        <f t="shared" si="65"/>
        <v/>
      </c>
      <c r="I344" s="177" t="str">
        <f t="shared" si="66"/>
        <v/>
      </c>
      <c r="J344" s="178" t="str">
        <f t="shared" si="67"/>
        <v/>
      </c>
      <c r="K344" s="171" t="str">
        <f t="shared" si="68"/>
        <v/>
      </c>
      <c r="L344" s="179" t="e">
        <f t="shared" si="71"/>
        <v>#VALUE!</v>
      </c>
      <c r="M344" s="180"/>
      <c r="N344" s="216">
        <f t="shared" ref="N344:N375" si="76">N343+1</f>
        <v>326</v>
      </c>
      <c r="R344" s="188"/>
      <c r="S344" s="191"/>
      <c r="T344" s="190"/>
    </row>
    <row r="345" spans="1:20" ht="13.75" thickBot="1" x14ac:dyDescent="0.85">
      <c r="A345" s="79">
        <f t="shared" si="72"/>
        <v>327</v>
      </c>
      <c r="B345" s="174">
        <f t="shared" si="73"/>
        <v>32</v>
      </c>
      <c r="C345" s="175" t="str">
        <f t="shared" si="74"/>
        <v/>
      </c>
      <c r="D345" s="176" t="str">
        <f t="shared" si="75"/>
        <v/>
      </c>
      <c r="E345" s="167"/>
      <c r="F345" s="177" t="str">
        <f t="shared" si="69"/>
        <v/>
      </c>
      <c r="G345" s="169" t="str">
        <f t="shared" si="70"/>
        <v/>
      </c>
      <c r="H345" s="177" t="str">
        <f t="shared" si="65"/>
        <v/>
      </c>
      <c r="I345" s="177" t="str">
        <f t="shared" si="66"/>
        <v/>
      </c>
      <c r="J345" s="178" t="str">
        <f t="shared" si="67"/>
        <v/>
      </c>
      <c r="K345" s="171" t="str">
        <f t="shared" si="68"/>
        <v/>
      </c>
      <c r="L345" s="179" t="e">
        <f t="shared" si="71"/>
        <v>#VALUE!</v>
      </c>
      <c r="M345" s="180"/>
      <c r="N345" s="216">
        <f t="shared" si="76"/>
        <v>327</v>
      </c>
      <c r="R345" s="188"/>
      <c r="S345" s="191"/>
      <c r="T345" s="190"/>
    </row>
    <row r="346" spans="1:20" ht="13.75" thickBot="1" x14ac:dyDescent="0.85">
      <c r="A346" s="79">
        <f t="shared" si="72"/>
        <v>328</v>
      </c>
      <c r="B346" s="174">
        <f t="shared" si="73"/>
        <v>32</v>
      </c>
      <c r="C346" s="175" t="str">
        <f t="shared" si="74"/>
        <v/>
      </c>
      <c r="D346" s="176" t="str">
        <f t="shared" si="75"/>
        <v/>
      </c>
      <c r="E346" s="167"/>
      <c r="F346" s="177" t="str">
        <f t="shared" si="69"/>
        <v/>
      </c>
      <c r="G346" s="169" t="str">
        <f t="shared" si="70"/>
        <v/>
      </c>
      <c r="H346" s="177" t="str">
        <f t="shared" si="65"/>
        <v/>
      </c>
      <c r="I346" s="177" t="str">
        <f t="shared" si="66"/>
        <v/>
      </c>
      <c r="J346" s="178" t="str">
        <f t="shared" si="67"/>
        <v/>
      </c>
      <c r="K346" s="171" t="str">
        <f t="shared" si="68"/>
        <v/>
      </c>
      <c r="L346" s="179" t="e">
        <f t="shared" si="71"/>
        <v>#VALUE!</v>
      </c>
      <c r="M346" s="180"/>
      <c r="N346" s="216">
        <f t="shared" si="76"/>
        <v>328</v>
      </c>
      <c r="R346" s="188"/>
      <c r="S346" s="191"/>
      <c r="T346" s="190"/>
    </row>
    <row r="347" spans="1:20" ht="13.75" thickBot="1" x14ac:dyDescent="0.85">
      <c r="A347" s="79">
        <f t="shared" si="72"/>
        <v>329</v>
      </c>
      <c r="B347" s="174">
        <f t="shared" si="73"/>
        <v>32</v>
      </c>
      <c r="C347" s="175" t="str">
        <f t="shared" si="74"/>
        <v/>
      </c>
      <c r="D347" s="176" t="str">
        <f t="shared" si="75"/>
        <v/>
      </c>
      <c r="E347" s="167"/>
      <c r="F347" s="177" t="str">
        <f t="shared" si="69"/>
        <v/>
      </c>
      <c r="G347" s="169" t="str">
        <f t="shared" si="70"/>
        <v/>
      </c>
      <c r="H347" s="177" t="str">
        <f t="shared" si="65"/>
        <v/>
      </c>
      <c r="I347" s="177" t="str">
        <f t="shared" si="66"/>
        <v/>
      </c>
      <c r="J347" s="178" t="str">
        <f t="shared" si="67"/>
        <v/>
      </c>
      <c r="K347" s="171" t="str">
        <f t="shared" si="68"/>
        <v/>
      </c>
      <c r="L347" s="179" t="e">
        <f t="shared" si="71"/>
        <v>#VALUE!</v>
      </c>
      <c r="M347" s="180"/>
      <c r="N347" s="216">
        <f t="shared" si="76"/>
        <v>329</v>
      </c>
      <c r="R347" s="188"/>
      <c r="S347" s="191"/>
      <c r="T347" s="190"/>
    </row>
    <row r="348" spans="1:20" ht="13.75" thickBot="1" x14ac:dyDescent="0.85">
      <c r="A348" s="79">
        <f t="shared" si="72"/>
        <v>330</v>
      </c>
      <c r="B348" s="174">
        <f t="shared" si="73"/>
        <v>32</v>
      </c>
      <c r="C348" s="175" t="str">
        <f t="shared" si="74"/>
        <v/>
      </c>
      <c r="D348" s="176" t="str">
        <f t="shared" si="75"/>
        <v/>
      </c>
      <c r="E348" s="181">
        <f>SUM(D339:D348)</f>
        <v>0</v>
      </c>
      <c r="F348" s="177" t="str">
        <f t="shared" si="69"/>
        <v/>
      </c>
      <c r="G348" s="169" t="str">
        <f t="shared" si="70"/>
        <v/>
      </c>
      <c r="H348" s="177" t="str">
        <f t="shared" si="65"/>
        <v/>
      </c>
      <c r="I348" s="177" t="str">
        <f t="shared" si="66"/>
        <v/>
      </c>
      <c r="J348" s="178" t="str">
        <f t="shared" si="67"/>
        <v/>
      </c>
      <c r="K348" s="171" t="str">
        <f t="shared" si="68"/>
        <v/>
      </c>
      <c r="L348" s="179" t="e">
        <f t="shared" si="71"/>
        <v>#VALUE!</v>
      </c>
      <c r="M348" s="180"/>
      <c r="N348" s="216">
        <f t="shared" si="76"/>
        <v>330</v>
      </c>
      <c r="R348" s="188"/>
      <c r="S348" s="191"/>
      <c r="T348" s="190"/>
    </row>
    <row r="349" spans="1:20" ht="13.75" thickBot="1" x14ac:dyDescent="0.85">
      <c r="A349" s="79">
        <f t="shared" si="72"/>
        <v>331</v>
      </c>
      <c r="B349" s="174">
        <f t="shared" si="73"/>
        <v>32</v>
      </c>
      <c r="C349" s="175" t="str">
        <f t="shared" si="74"/>
        <v/>
      </c>
      <c r="D349" s="176" t="str">
        <f t="shared" si="75"/>
        <v/>
      </c>
      <c r="E349" s="167"/>
      <c r="F349" s="177" t="str">
        <f t="shared" si="69"/>
        <v/>
      </c>
      <c r="G349" s="169" t="str">
        <f t="shared" si="70"/>
        <v/>
      </c>
      <c r="H349" s="177" t="str">
        <f t="shared" si="65"/>
        <v/>
      </c>
      <c r="I349" s="177" t="str">
        <f t="shared" si="66"/>
        <v/>
      </c>
      <c r="J349" s="178" t="str">
        <f t="shared" si="67"/>
        <v/>
      </c>
      <c r="K349" s="171" t="str">
        <f t="shared" si="68"/>
        <v/>
      </c>
      <c r="L349" s="179" t="e">
        <f t="shared" si="71"/>
        <v>#VALUE!</v>
      </c>
      <c r="M349" s="180"/>
      <c r="N349" s="216">
        <f t="shared" si="76"/>
        <v>331</v>
      </c>
      <c r="R349" s="188"/>
      <c r="S349" s="191"/>
      <c r="T349" s="190"/>
    </row>
    <row r="350" spans="1:20" ht="13.75" thickBot="1" x14ac:dyDescent="0.85">
      <c r="A350" s="79">
        <f t="shared" si="72"/>
        <v>332</v>
      </c>
      <c r="B350" s="174">
        <f t="shared" si="73"/>
        <v>32</v>
      </c>
      <c r="C350" s="175" t="str">
        <f t="shared" si="74"/>
        <v/>
      </c>
      <c r="D350" s="176" t="str">
        <f t="shared" si="75"/>
        <v/>
      </c>
      <c r="E350" s="167"/>
      <c r="F350" s="177" t="str">
        <f t="shared" si="69"/>
        <v/>
      </c>
      <c r="G350" s="169" t="str">
        <f t="shared" si="70"/>
        <v/>
      </c>
      <c r="H350" s="177" t="str">
        <f t="shared" si="65"/>
        <v/>
      </c>
      <c r="I350" s="177" t="str">
        <f t="shared" si="66"/>
        <v/>
      </c>
      <c r="J350" s="178" t="str">
        <f t="shared" si="67"/>
        <v/>
      </c>
      <c r="K350" s="171" t="str">
        <f t="shared" si="68"/>
        <v/>
      </c>
      <c r="L350" s="179" t="e">
        <f t="shared" si="71"/>
        <v>#VALUE!</v>
      </c>
      <c r="M350" s="180"/>
      <c r="N350" s="216">
        <f t="shared" si="76"/>
        <v>332</v>
      </c>
      <c r="R350" s="188"/>
      <c r="S350" s="191"/>
      <c r="T350" s="190"/>
    </row>
    <row r="351" spans="1:20" ht="13.75" thickBot="1" x14ac:dyDescent="0.85">
      <c r="A351" s="79">
        <f t="shared" si="72"/>
        <v>333</v>
      </c>
      <c r="B351" s="174">
        <f t="shared" si="73"/>
        <v>32</v>
      </c>
      <c r="C351" s="175" t="str">
        <f t="shared" si="74"/>
        <v/>
      </c>
      <c r="D351" s="176" t="str">
        <f t="shared" si="75"/>
        <v/>
      </c>
      <c r="E351" s="167"/>
      <c r="F351" s="177" t="str">
        <f t="shared" si="69"/>
        <v/>
      </c>
      <c r="G351" s="169" t="str">
        <f t="shared" si="70"/>
        <v/>
      </c>
      <c r="H351" s="177" t="str">
        <f t="shared" si="65"/>
        <v/>
      </c>
      <c r="I351" s="177" t="str">
        <f t="shared" si="66"/>
        <v/>
      </c>
      <c r="J351" s="178" t="str">
        <f t="shared" si="67"/>
        <v/>
      </c>
      <c r="K351" s="171" t="str">
        <f t="shared" si="68"/>
        <v/>
      </c>
      <c r="L351" s="179" t="e">
        <f t="shared" si="71"/>
        <v>#VALUE!</v>
      </c>
      <c r="M351" s="180"/>
      <c r="N351" s="216">
        <f t="shared" si="76"/>
        <v>333</v>
      </c>
      <c r="R351" s="188"/>
      <c r="S351" s="191"/>
      <c r="T351" s="190"/>
    </row>
    <row r="352" spans="1:20" ht="13.75" thickBot="1" x14ac:dyDescent="0.85">
      <c r="A352" s="79">
        <f t="shared" si="72"/>
        <v>334</v>
      </c>
      <c r="B352" s="174">
        <f t="shared" si="73"/>
        <v>32</v>
      </c>
      <c r="C352" s="175" t="str">
        <f t="shared" si="74"/>
        <v/>
      </c>
      <c r="D352" s="176" t="str">
        <f t="shared" si="75"/>
        <v/>
      </c>
      <c r="E352" s="167"/>
      <c r="F352" s="177" t="str">
        <f t="shared" si="69"/>
        <v/>
      </c>
      <c r="G352" s="169" t="str">
        <f t="shared" si="70"/>
        <v/>
      </c>
      <c r="H352" s="177" t="str">
        <f t="shared" si="65"/>
        <v/>
      </c>
      <c r="I352" s="177" t="str">
        <f t="shared" si="66"/>
        <v/>
      </c>
      <c r="J352" s="178" t="str">
        <f t="shared" si="67"/>
        <v/>
      </c>
      <c r="K352" s="171" t="str">
        <f t="shared" si="68"/>
        <v/>
      </c>
      <c r="L352" s="179" t="e">
        <f t="shared" si="71"/>
        <v>#VALUE!</v>
      </c>
      <c r="M352" s="180"/>
      <c r="N352" s="216">
        <f t="shared" si="76"/>
        <v>334</v>
      </c>
      <c r="R352" s="188"/>
      <c r="S352" s="191"/>
      <c r="T352" s="190"/>
    </row>
    <row r="353" spans="1:20" ht="13.75" thickBot="1" x14ac:dyDescent="0.85">
      <c r="A353" s="79">
        <f t="shared" si="72"/>
        <v>335</v>
      </c>
      <c r="B353" s="174">
        <f t="shared" si="73"/>
        <v>32</v>
      </c>
      <c r="C353" s="175" t="str">
        <f t="shared" si="74"/>
        <v/>
      </c>
      <c r="D353" s="176" t="str">
        <f t="shared" si="75"/>
        <v/>
      </c>
      <c r="E353" s="167"/>
      <c r="F353" s="177" t="str">
        <f t="shared" si="69"/>
        <v/>
      </c>
      <c r="G353" s="169" t="str">
        <f t="shared" si="70"/>
        <v/>
      </c>
      <c r="H353" s="177" t="str">
        <f t="shared" si="65"/>
        <v/>
      </c>
      <c r="I353" s="177" t="str">
        <f t="shared" si="66"/>
        <v/>
      </c>
      <c r="J353" s="178" t="str">
        <f t="shared" si="67"/>
        <v/>
      </c>
      <c r="K353" s="171" t="str">
        <f t="shared" si="68"/>
        <v/>
      </c>
      <c r="L353" s="179" t="e">
        <f t="shared" si="71"/>
        <v>#VALUE!</v>
      </c>
      <c r="M353" s="180"/>
      <c r="N353" s="216">
        <f t="shared" si="76"/>
        <v>335</v>
      </c>
      <c r="R353" s="188"/>
      <c r="S353" s="191"/>
      <c r="T353" s="190"/>
    </row>
    <row r="354" spans="1:20" ht="13.75" thickBot="1" x14ac:dyDescent="0.85">
      <c r="A354" s="79">
        <f t="shared" si="72"/>
        <v>336</v>
      </c>
      <c r="B354" s="174">
        <f t="shared" si="73"/>
        <v>32</v>
      </c>
      <c r="C354" s="175" t="str">
        <f t="shared" si="74"/>
        <v/>
      </c>
      <c r="D354" s="176" t="str">
        <f t="shared" si="75"/>
        <v/>
      </c>
      <c r="E354" s="167"/>
      <c r="F354" s="177" t="str">
        <f t="shared" si="69"/>
        <v/>
      </c>
      <c r="G354" s="169" t="str">
        <f t="shared" si="70"/>
        <v/>
      </c>
      <c r="H354" s="177" t="str">
        <f t="shared" si="65"/>
        <v/>
      </c>
      <c r="I354" s="177" t="str">
        <f t="shared" si="66"/>
        <v/>
      </c>
      <c r="J354" s="178" t="str">
        <f t="shared" si="67"/>
        <v/>
      </c>
      <c r="K354" s="171" t="str">
        <f t="shared" si="68"/>
        <v/>
      </c>
      <c r="L354" s="179" t="e">
        <f t="shared" si="71"/>
        <v>#VALUE!</v>
      </c>
      <c r="M354" s="180"/>
      <c r="N354" s="216">
        <f t="shared" si="76"/>
        <v>336</v>
      </c>
      <c r="R354" s="188"/>
      <c r="S354" s="191"/>
      <c r="T354" s="190"/>
    </row>
    <row r="355" spans="1:20" ht="13.75" thickBot="1" x14ac:dyDescent="0.85">
      <c r="A355" s="79">
        <f t="shared" si="72"/>
        <v>337</v>
      </c>
      <c r="B355" s="174">
        <f t="shared" si="73"/>
        <v>32</v>
      </c>
      <c r="C355" s="175" t="str">
        <f t="shared" si="74"/>
        <v/>
      </c>
      <c r="D355" s="176" t="str">
        <f t="shared" si="75"/>
        <v/>
      </c>
      <c r="E355" s="167"/>
      <c r="F355" s="177" t="str">
        <f t="shared" si="69"/>
        <v/>
      </c>
      <c r="G355" s="169" t="str">
        <f t="shared" si="70"/>
        <v/>
      </c>
      <c r="H355" s="177" t="str">
        <f t="shared" si="65"/>
        <v/>
      </c>
      <c r="I355" s="177" t="str">
        <f t="shared" si="66"/>
        <v/>
      </c>
      <c r="J355" s="178" t="str">
        <f t="shared" si="67"/>
        <v/>
      </c>
      <c r="K355" s="171" t="str">
        <f t="shared" si="68"/>
        <v/>
      </c>
      <c r="L355" s="179" t="e">
        <f t="shared" si="71"/>
        <v>#VALUE!</v>
      </c>
      <c r="M355" s="180"/>
      <c r="N355" s="216">
        <f t="shared" si="76"/>
        <v>337</v>
      </c>
      <c r="R355" s="188"/>
      <c r="S355" s="191"/>
      <c r="T355" s="190"/>
    </row>
    <row r="356" spans="1:20" ht="13.75" thickBot="1" x14ac:dyDescent="0.85">
      <c r="A356" s="79">
        <f t="shared" si="72"/>
        <v>338</v>
      </c>
      <c r="B356" s="174">
        <f t="shared" si="73"/>
        <v>32</v>
      </c>
      <c r="C356" s="175" t="str">
        <f t="shared" si="74"/>
        <v/>
      </c>
      <c r="D356" s="176" t="str">
        <f t="shared" si="75"/>
        <v/>
      </c>
      <c r="E356" s="167"/>
      <c r="F356" s="177" t="str">
        <f t="shared" si="69"/>
        <v/>
      </c>
      <c r="G356" s="169" t="str">
        <f t="shared" si="70"/>
        <v/>
      </c>
      <c r="H356" s="177" t="str">
        <f t="shared" si="65"/>
        <v/>
      </c>
      <c r="I356" s="177" t="str">
        <f t="shared" si="66"/>
        <v/>
      </c>
      <c r="J356" s="178" t="str">
        <f t="shared" si="67"/>
        <v/>
      </c>
      <c r="K356" s="171" t="str">
        <f t="shared" si="68"/>
        <v/>
      </c>
      <c r="L356" s="179" t="e">
        <f t="shared" si="71"/>
        <v>#VALUE!</v>
      </c>
      <c r="M356" s="180"/>
      <c r="N356" s="216">
        <f t="shared" si="76"/>
        <v>338</v>
      </c>
      <c r="R356" s="188"/>
      <c r="S356" s="191"/>
      <c r="T356" s="190"/>
    </row>
    <row r="357" spans="1:20" ht="13.75" thickBot="1" x14ac:dyDescent="0.85">
      <c r="A357" s="79">
        <f t="shared" si="72"/>
        <v>339</v>
      </c>
      <c r="B357" s="174">
        <f t="shared" si="73"/>
        <v>32</v>
      </c>
      <c r="C357" s="175" t="str">
        <f t="shared" si="74"/>
        <v/>
      </c>
      <c r="D357" s="176" t="str">
        <f t="shared" si="75"/>
        <v/>
      </c>
      <c r="E357" s="167"/>
      <c r="F357" s="177" t="str">
        <f t="shared" si="69"/>
        <v/>
      </c>
      <c r="G357" s="169" t="str">
        <f t="shared" si="70"/>
        <v/>
      </c>
      <c r="H357" s="177" t="str">
        <f t="shared" si="65"/>
        <v/>
      </c>
      <c r="I357" s="177" t="str">
        <f t="shared" si="66"/>
        <v/>
      </c>
      <c r="J357" s="178" t="str">
        <f t="shared" si="67"/>
        <v/>
      </c>
      <c r="K357" s="171" t="str">
        <f t="shared" si="68"/>
        <v/>
      </c>
      <c r="L357" s="179" t="e">
        <f t="shared" si="71"/>
        <v>#VALUE!</v>
      </c>
      <c r="M357" s="180"/>
      <c r="N357" s="216">
        <f t="shared" si="76"/>
        <v>339</v>
      </c>
      <c r="R357" s="188"/>
      <c r="S357" s="191"/>
      <c r="T357" s="190"/>
    </row>
    <row r="358" spans="1:20" ht="13.75" thickBot="1" x14ac:dyDescent="0.85">
      <c r="A358" s="79">
        <f t="shared" si="72"/>
        <v>340</v>
      </c>
      <c r="B358" s="174">
        <f t="shared" si="73"/>
        <v>32</v>
      </c>
      <c r="C358" s="175" t="str">
        <f t="shared" si="74"/>
        <v/>
      </c>
      <c r="D358" s="176" t="str">
        <f t="shared" si="75"/>
        <v/>
      </c>
      <c r="E358" s="181">
        <f>SUM(D349:D358)</f>
        <v>0</v>
      </c>
      <c r="F358" s="177" t="str">
        <f t="shared" si="69"/>
        <v/>
      </c>
      <c r="G358" s="169" t="str">
        <f t="shared" si="70"/>
        <v/>
      </c>
      <c r="H358" s="177" t="str">
        <f t="shared" si="65"/>
        <v/>
      </c>
      <c r="I358" s="177" t="str">
        <f t="shared" si="66"/>
        <v/>
      </c>
      <c r="J358" s="178" t="str">
        <f t="shared" si="67"/>
        <v/>
      </c>
      <c r="K358" s="171" t="str">
        <f t="shared" si="68"/>
        <v/>
      </c>
      <c r="L358" s="179" t="e">
        <f t="shared" si="71"/>
        <v>#VALUE!</v>
      </c>
      <c r="M358" s="180"/>
      <c r="N358" s="216">
        <f t="shared" si="76"/>
        <v>340</v>
      </c>
      <c r="R358" s="188"/>
      <c r="S358" s="191"/>
      <c r="T358" s="190"/>
    </row>
    <row r="359" spans="1:20" ht="13.75" thickBot="1" x14ac:dyDescent="0.85">
      <c r="A359" s="79">
        <f t="shared" si="72"/>
        <v>341</v>
      </c>
      <c r="B359" s="174">
        <f t="shared" si="73"/>
        <v>32</v>
      </c>
      <c r="C359" s="175" t="str">
        <f t="shared" si="74"/>
        <v/>
      </c>
      <c r="D359" s="176" t="str">
        <f t="shared" si="75"/>
        <v/>
      </c>
      <c r="E359" s="167"/>
      <c r="F359" s="177" t="str">
        <f t="shared" si="69"/>
        <v/>
      </c>
      <c r="G359" s="169" t="str">
        <f t="shared" si="70"/>
        <v/>
      </c>
      <c r="H359" s="177" t="str">
        <f t="shared" si="65"/>
        <v/>
      </c>
      <c r="I359" s="177" t="str">
        <f t="shared" si="66"/>
        <v/>
      </c>
      <c r="J359" s="178" t="str">
        <f t="shared" si="67"/>
        <v/>
      </c>
      <c r="K359" s="171" t="str">
        <f t="shared" si="68"/>
        <v/>
      </c>
      <c r="L359" s="179" t="e">
        <f t="shared" si="71"/>
        <v>#VALUE!</v>
      </c>
      <c r="M359" s="180"/>
      <c r="N359" s="216">
        <f t="shared" si="76"/>
        <v>341</v>
      </c>
      <c r="R359" s="188"/>
      <c r="S359" s="191"/>
      <c r="T359" s="190"/>
    </row>
    <row r="360" spans="1:20" ht="13.75" thickBot="1" x14ac:dyDescent="0.85">
      <c r="A360" s="79">
        <f t="shared" si="72"/>
        <v>342</v>
      </c>
      <c r="B360" s="174">
        <f t="shared" si="73"/>
        <v>32</v>
      </c>
      <c r="C360" s="175" t="str">
        <f t="shared" si="74"/>
        <v/>
      </c>
      <c r="D360" s="176" t="str">
        <f t="shared" si="75"/>
        <v/>
      </c>
      <c r="E360" s="167"/>
      <c r="F360" s="177" t="str">
        <f t="shared" si="69"/>
        <v/>
      </c>
      <c r="G360" s="169" t="str">
        <f t="shared" si="70"/>
        <v/>
      </c>
      <c r="H360" s="177" t="str">
        <f t="shared" si="65"/>
        <v/>
      </c>
      <c r="I360" s="177" t="str">
        <f t="shared" si="66"/>
        <v/>
      </c>
      <c r="J360" s="178" t="str">
        <f t="shared" si="67"/>
        <v/>
      </c>
      <c r="K360" s="171" t="str">
        <f t="shared" si="68"/>
        <v/>
      </c>
      <c r="L360" s="179" t="e">
        <f t="shared" si="71"/>
        <v>#VALUE!</v>
      </c>
      <c r="M360" s="180"/>
      <c r="N360" s="216">
        <f t="shared" si="76"/>
        <v>342</v>
      </c>
      <c r="R360" s="188"/>
      <c r="S360" s="191"/>
      <c r="T360" s="190"/>
    </row>
    <row r="361" spans="1:20" ht="13.75" thickBot="1" x14ac:dyDescent="0.85">
      <c r="A361" s="79">
        <f t="shared" si="72"/>
        <v>343</v>
      </c>
      <c r="B361" s="174">
        <f t="shared" si="73"/>
        <v>32</v>
      </c>
      <c r="C361" s="175" t="str">
        <f t="shared" si="74"/>
        <v/>
      </c>
      <c r="D361" s="176" t="str">
        <f t="shared" si="75"/>
        <v/>
      </c>
      <c r="E361" s="167"/>
      <c r="F361" s="177" t="str">
        <f t="shared" si="69"/>
        <v/>
      </c>
      <c r="G361" s="169" t="str">
        <f t="shared" si="70"/>
        <v/>
      </c>
      <c r="H361" s="177" t="str">
        <f t="shared" si="65"/>
        <v/>
      </c>
      <c r="I361" s="177" t="str">
        <f t="shared" si="66"/>
        <v/>
      </c>
      <c r="J361" s="178" t="str">
        <f t="shared" si="67"/>
        <v/>
      </c>
      <c r="K361" s="171" t="str">
        <f t="shared" si="68"/>
        <v/>
      </c>
      <c r="L361" s="179" t="e">
        <f t="shared" si="71"/>
        <v>#VALUE!</v>
      </c>
      <c r="M361" s="180"/>
      <c r="N361" s="216">
        <f t="shared" si="76"/>
        <v>343</v>
      </c>
      <c r="R361" s="188"/>
      <c r="S361" s="191"/>
      <c r="T361" s="190"/>
    </row>
    <row r="362" spans="1:20" ht="13.75" thickBot="1" x14ac:dyDescent="0.85">
      <c r="A362" s="79">
        <f t="shared" si="72"/>
        <v>344</v>
      </c>
      <c r="B362" s="174">
        <f t="shared" si="73"/>
        <v>32</v>
      </c>
      <c r="C362" s="175" t="str">
        <f t="shared" si="74"/>
        <v/>
      </c>
      <c r="D362" s="176" t="str">
        <f t="shared" si="75"/>
        <v/>
      </c>
      <c r="E362" s="167"/>
      <c r="F362" s="177" t="str">
        <f t="shared" si="69"/>
        <v/>
      </c>
      <c r="G362" s="169" t="str">
        <f t="shared" si="70"/>
        <v/>
      </c>
      <c r="H362" s="177" t="str">
        <f t="shared" si="65"/>
        <v/>
      </c>
      <c r="I362" s="177" t="str">
        <f t="shared" si="66"/>
        <v/>
      </c>
      <c r="J362" s="178" t="str">
        <f t="shared" si="67"/>
        <v/>
      </c>
      <c r="K362" s="171" t="str">
        <f t="shared" si="68"/>
        <v/>
      </c>
      <c r="L362" s="179" t="e">
        <f t="shared" si="71"/>
        <v>#VALUE!</v>
      </c>
      <c r="M362" s="180"/>
      <c r="N362" s="216">
        <f t="shared" si="76"/>
        <v>344</v>
      </c>
      <c r="R362" s="188"/>
      <c r="S362" s="191"/>
      <c r="T362" s="190"/>
    </row>
    <row r="363" spans="1:20" ht="13.75" thickBot="1" x14ac:dyDescent="0.85">
      <c r="A363" s="79">
        <f t="shared" si="72"/>
        <v>345</v>
      </c>
      <c r="B363" s="174">
        <f t="shared" si="73"/>
        <v>32</v>
      </c>
      <c r="C363" s="175" t="str">
        <f t="shared" si="74"/>
        <v/>
      </c>
      <c r="D363" s="176" t="str">
        <f t="shared" si="75"/>
        <v/>
      </c>
      <c r="E363" s="167"/>
      <c r="F363" s="177" t="str">
        <f t="shared" si="69"/>
        <v/>
      </c>
      <c r="G363" s="169" t="str">
        <f t="shared" si="70"/>
        <v/>
      </c>
      <c r="H363" s="177" t="str">
        <f t="shared" si="65"/>
        <v/>
      </c>
      <c r="I363" s="177" t="str">
        <f t="shared" si="66"/>
        <v/>
      </c>
      <c r="J363" s="178" t="str">
        <f t="shared" si="67"/>
        <v/>
      </c>
      <c r="K363" s="171" t="str">
        <f t="shared" si="68"/>
        <v/>
      </c>
      <c r="L363" s="179" t="e">
        <f t="shared" si="71"/>
        <v>#VALUE!</v>
      </c>
      <c r="M363" s="180"/>
      <c r="N363" s="216">
        <f t="shared" si="76"/>
        <v>345</v>
      </c>
      <c r="R363" s="188"/>
      <c r="S363" s="191"/>
      <c r="T363" s="190"/>
    </row>
    <row r="364" spans="1:20" ht="13.75" thickBot="1" x14ac:dyDescent="0.85">
      <c r="A364" s="79">
        <f t="shared" si="72"/>
        <v>346</v>
      </c>
      <c r="B364" s="174">
        <f t="shared" si="73"/>
        <v>32</v>
      </c>
      <c r="C364" s="175" t="str">
        <f t="shared" si="74"/>
        <v/>
      </c>
      <c r="D364" s="176" t="str">
        <f t="shared" si="75"/>
        <v/>
      </c>
      <c r="E364" s="167"/>
      <c r="F364" s="177" t="str">
        <f t="shared" si="69"/>
        <v/>
      </c>
      <c r="G364" s="169" t="str">
        <f t="shared" si="70"/>
        <v/>
      </c>
      <c r="H364" s="177" t="str">
        <f t="shared" si="65"/>
        <v/>
      </c>
      <c r="I364" s="177" t="str">
        <f t="shared" si="66"/>
        <v/>
      </c>
      <c r="J364" s="178" t="str">
        <f t="shared" si="67"/>
        <v/>
      </c>
      <c r="K364" s="171" t="str">
        <f t="shared" si="68"/>
        <v/>
      </c>
      <c r="L364" s="179" t="e">
        <f t="shared" si="71"/>
        <v>#VALUE!</v>
      </c>
      <c r="M364" s="180"/>
      <c r="N364" s="216">
        <f t="shared" si="76"/>
        <v>346</v>
      </c>
      <c r="R364" s="188"/>
      <c r="S364" s="191"/>
      <c r="T364" s="190"/>
    </row>
    <row r="365" spans="1:20" ht="13.75" thickBot="1" x14ac:dyDescent="0.85">
      <c r="A365" s="79">
        <f t="shared" si="72"/>
        <v>347</v>
      </c>
      <c r="B365" s="174">
        <f t="shared" si="73"/>
        <v>32</v>
      </c>
      <c r="C365" s="175" t="str">
        <f t="shared" si="74"/>
        <v/>
      </c>
      <c r="D365" s="176" t="str">
        <f t="shared" si="75"/>
        <v/>
      </c>
      <c r="E365" s="167"/>
      <c r="F365" s="177" t="str">
        <f t="shared" si="69"/>
        <v/>
      </c>
      <c r="G365" s="169" t="str">
        <f t="shared" si="70"/>
        <v/>
      </c>
      <c r="H365" s="177" t="str">
        <f t="shared" si="65"/>
        <v/>
      </c>
      <c r="I365" s="177" t="str">
        <f t="shared" si="66"/>
        <v/>
      </c>
      <c r="J365" s="178" t="str">
        <f t="shared" si="67"/>
        <v/>
      </c>
      <c r="K365" s="171" t="str">
        <f t="shared" si="68"/>
        <v/>
      </c>
      <c r="L365" s="179" t="e">
        <f t="shared" si="71"/>
        <v>#VALUE!</v>
      </c>
      <c r="M365" s="180"/>
      <c r="N365" s="216">
        <f t="shared" si="76"/>
        <v>347</v>
      </c>
      <c r="R365" s="188"/>
      <c r="S365" s="191"/>
      <c r="T365" s="190"/>
    </row>
    <row r="366" spans="1:20" ht="13.75" thickBot="1" x14ac:dyDescent="0.85">
      <c r="A366" s="79">
        <f t="shared" si="72"/>
        <v>348</v>
      </c>
      <c r="B366" s="174">
        <f t="shared" si="73"/>
        <v>32</v>
      </c>
      <c r="C366" s="175" t="str">
        <f t="shared" si="74"/>
        <v/>
      </c>
      <c r="D366" s="176" t="str">
        <f t="shared" si="75"/>
        <v/>
      </c>
      <c r="E366" s="167"/>
      <c r="F366" s="177" t="str">
        <f t="shared" si="69"/>
        <v/>
      </c>
      <c r="G366" s="169" t="str">
        <f t="shared" si="70"/>
        <v/>
      </c>
      <c r="H366" s="177" t="str">
        <f t="shared" si="65"/>
        <v/>
      </c>
      <c r="I366" s="177" t="str">
        <f t="shared" si="66"/>
        <v/>
      </c>
      <c r="J366" s="178" t="str">
        <f t="shared" si="67"/>
        <v/>
      </c>
      <c r="K366" s="171" t="str">
        <f t="shared" si="68"/>
        <v/>
      </c>
      <c r="L366" s="179" t="e">
        <f t="shared" si="71"/>
        <v>#VALUE!</v>
      </c>
      <c r="M366" s="180"/>
      <c r="N366" s="216">
        <f t="shared" si="76"/>
        <v>348</v>
      </c>
      <c r="R366" s="188"/>
      <c r="S366" s="191"/>
      <c r="T366" s="190"/>
    </row>
    <row r="367" spans="1:20" ht="13.75" thickBot="1" x14ac:dyDescent="0.85">
      <c r="A367" s="79">
        <f t="shared" si="72"/>
        <v>349</v>
      </c>
      <c r="B367" s="174">
        <f t="shared" si="73"/>
        <v>32</v>
      </c>
      <c r="C367" s="175" t="str">
        <f t="shared" si="74"/>
        <v/>
      </c>
      <c r="D367" s="176" t="str">
        <f t="shared" si="75"/>
        <v/>
      </c>
      <c r="E367" s="167"/>
      <c r="F367" s="177" t="str">
        <f t="shared" si="69"/>
        <v/>
      </c>
      <c r="G367" s="169" t="str">
        <f t="shared" si="70"/>
        <v/>
      </c>
      <c r="H367" s="177" t="str">
        <f t="shared" si="65"/>
        <v/>
      </c>
      <c r="I367" s="177" t="str">
        <f t="shared" si="66"/>
        <v/>
      </c>
      <c r="J367" s="178" t="str">
        <f t="shared" si="67"/>
        <v/>
      </c>
      <c r="K367" s="171" t="str">
        <f t="shared" si="68"/>
        <v/>
      </c>
      <c r="L367" s="179" t="e">
        <f t="shared" si="71"/>
        <v>#VALUE!</v>
      </c>
      <c r="M367" s="180"/>
      <c r="N367" s="216">
        <f t="shared" si="76"/>
        <v>349</v>
      </c>
      <c r="R367" s="188"/>
      <c r="S367" s="191"/>
      <c r="T367" s="190"/>
    </row>
    <row r="368" spans="1:20" ht="13.75" thickBot="1" x14ac:dyDescent="0.85">
      <c r="A368" s="79">
        <f t="shared" si="72"/>
        <v>350</v>
      </c>
      <c r="B368" s="174">
        <f t="shared" si="73"/>
        <v>32</v>
      </c>
      <c r="C368" s="175" t="str">
        <f t="shared" si="74"/>
        <v/>
      </c>
      <c r="D368" s="176" t="str">
        <f t="shared" si="75"/>
        <v/>
      </c>
      <c r="E368" s="181">
        <f>SUM(D359:D368)</f>
        <v>0</v>
      </c>
      <c r="F368" s="177" t="str">
        <f t="shared" si="69"/>
        <v/>
      </c>
      <c r="G368" s="169" t="str">
        <f t="shared" si="70"/>
        <v/>
      </c>
      <c r="H368" s="177" t="str">
        <f t="shared" si="65"/>
        <v/>
      </c>
      <c r="I368" s="177" t="str">
        <f t="shared" si="66"/>
        <v/>
      </c>
      <c r="J368" s="178" t="str">
        <f t="shared" si="67"/>
        <v/>
      </c>
      <c r="K368" s="171" t="str">
        <f t="shared" si="68"/>
        <v/>
      </c>
      <c r="L368" s="179" t="e">
        <f t="shared" si="71"/>
        <v>#VALUE!</v>
      </c>
      <c r="M368" s="180"/>
      <c r="N368" s="216">
        <f t="shared" si="76"/>
        <v>350</v>
      </c>
      <c r="R368" s="188"/>
      <c r="S368" s="191"/>
      <c r="T368" s="190"/>
    </row>
    <row r="369" spans="1:20" ht="13.75" thickBot="1" x14ac:dyDescent="0.85">
      <c r="A369" s="79">
        <f t="shared" si="72"/>
        <v>351</v>
      </c>
      <c r="B369" s="174">
        <f t="shared" si="73"/>
        <v>32</v>
      </c>
      <c r="C369" s="175" t="str">
        <f t="shared" si="74"/>
        <v/>
      </c>
      <c r="D369" s="176" t="str">
        <f t="shared" si="75"/>
        <v/>
      </c>
      <c r="E369" s="167"/>
      <c r="F369" s="177" t="str">
        <f t="shared" si="69"/>
        <v/>
      </c>
      <c r="G369" s="169" t="str">
        <f t="shared" si="70"/>
        <v/>
      </c>
      <c r="H369" s="177" t="str">
        <f t="shared" si="65"/>
        <v/>
      </c>
      <c r="I369" s="177" t="str">
        <f t="shared" si="66"/>
        <v/>
      </c>
      <c r="J369" s="178" t="str">
        <f t="shared" si="67"/>
        <v/>
      </c>
      <c r="K369" s="171" t="str">
        <f t="shared" si="68"/>
        <v/>
      </c>
      <c r="L369" s="179" t="e">
        <f t="shared" si="71"/>
        <v>#VALUE!</v>
      </c>
      <c r="M369" s="180"/>
      <c r="N369" s="216">
        <f t="shared" si="76"/>
        <v>351</v>
      </c>
      <c r="R369" s="188"/>
      <c r="S369" s="191"/>
      <c r="T369" s="190"/>
    </row>
    <row r="370" spans="1:20" ht="13.75" thickBot="1" x14ac:dyDescent="0.85">
      <c r="A370" s="79">
        <f t="shared" si="72"/>
        <v>352</v>
      </c>
      <c r="B370" s="174">
        <f t="shared" si="73"/>
        <v>32</v>
      </c>
      <c r="C370" s="175" t="str">
        <f t="shared" si="74"/>
        <v/>
      </c>
      <c r="D370" s="176" t="str">
        <f t="shared" si="75"/>
        <v/>
      </c>
      <c r="E370" s="167"/>
      <c r="F370" s="177" t="str">
        <f t="shared" si="69"/>
        <v/>
      </c>
      <c r="G370" s="169" t="str">
        <f t="shared" si="70"/>
        <v/>
      </c>
      <c r="H370" s="177" t="str">
        <f t="shared" si="65"/>
        <v/>
      </c>
      <c r="I370" s="177" t="str">
        <f t="shared" si="66"/>
        <v/>
      </c>
      <c r="J370" s="178" t="str">
        <f t="shared" si="67"/>
        <v/>
      </c>
      <c r="K370" s="171" t="str">
        <f t="shared" si="68"/>
        <v/>
      </c>
      <c r="L370" s="179" t="e">
        <f t="shared" si="71"/>
        <v>#VALUE!</v>
      </c>
      <c r="M370" s="180"/>
      <c r="N370" s="216">
        <f t="shared" si="76"/>
        <v>352</v>
      </c>
      <c r="R370" s="188"/>
      <c r="S370" s="191"/>
      <c r="T370" s="190"/>
    </row>
    <row r="371" spans="1:20" ht="13.75" thickBot="1" x14ac:dyDescent="0.85">
      <c r="A371" s="79">
        <f t="shared" si="72"/>
        <v>353</v>
      </c>
      <c r="B371" s="174">
        <f t="shared" si="73"/>
        <v>32</v>
      </c>
      <c r="C371" s="175" t="str">
        <f t="shared" si="74"/>
        <v/>
      </c>
      <c r="D371" s="176" t="str">
        <f t="shared" si="75"/>
        <v/>
      </c>
      <c r="E371" s="167"/>
      <c r="F371" s="177" t="str">
        <f t="shared" si="69"/>
        <v/>
      </c>
      <c r="G371" s="169" t="str">
        <f t="shared" si="70"/>
        <v/>
      </c>
      <c r="H371" s="177" t="str">
        <f t="shared" si="65"/>
        <v/>
      </c>
      <c r="I371" s="177" t="str">
        <f t="shared" si="66"/>
        <v/>
      </c>
      <c r="J371" s="178" t="str">
        <f t="shared" si="67"/>
        <v/>
      </c>
      <c r="K371" s="171" t="str">
        <f t="shared" si="68"/>
        <v/>
      </c>
      <c r="L371" s="179" t="e">
        <f t="shared" si="71"/>
        <v>#VALUE!</v>
      </c>
      <c r="M371" s="180"/>
      <c r="N371" s="216">
        <f t="shared" si="76"/>
        <v>353</v>
      </c>
      <c r="R371" s="188"/>
      <c r="S371" s="191"/>
      <c r="T371" s="190"/>
    </row>
    <row r="372" spans="1:20" ht="13.75" thickBot="1" x14ac:dyDescent="0.85">
      <c r="A372" s="79">
        <f t="shared" si="72"/>
        <v>354</v>
      </c>
      <c r="B372" s="174">
        <f t="shared" si="73"/>
        <v>32</v>
      </c>
      <c r="C372" s="175" t="str">
        <f t="shared" si="74"/>
        <v/>
      </c>
      <c r="D372" s="176" t="str">
        <f t="shared" si="75"/>
        <v/>
      </c>
      <c r="E372" s="167"/>
      <c r="F372" s="177" t="str">
        <f t="shared" si="69"/>
        <v/>
      </c>
      <c r="G372" s="169" t="str">
        <f t="shared" si="70"/>
        <v/>
      </c>
      <c r="H372" s="177" t="str">
        <f t="shared" si="65"/>
        <v/>
      </c>
      <c r="I372" s="177" t="str">
        <f t="shared" si="66"/>
        <v/>
      </c>
      <c r="J372" s="178" t="str">
        <f t="shared" si="67"/>
        <v/>
      </c>
      <c r="K372" s="171" t="str">
        <f t="shared" si="68"/>
        <v/>
      </c>
      <c r="L372" s="179" t="e">
        <f t="shared" si="71"/>
        <v>#VALUE!</v>
      </c>
      <c r="M372" s="180"/>
      <c r="N372" s="216">
        <f t="shared" si="76"/>
        <v>354</v>
      </c>
      <c r="R372" s="188"/>
      <c r="S372" s="191"/>
      <c r="T372" s="190"/>
    </row>
    <row r="373" spans="1:20" ht="13.75" thickBot="1" x14ac:dyDescent="0.85">
      <c r="A373" s="79">
        <f t="shared" si="72"/>
        <v>355</v>
      </c>
      <c r="B373" s="174">
        <f t="shared" si="73"/>
        <v>32</v>
      </c>
      <c r="C373" s="175" t="str">
        <f t="shared" si="74"/>
        <v/>
      </c>
      <c r="D373" s="176" t="str">
        <f t="shared" si="75"/>
        <v/>
      </c>
      <c r="E373" s="167"/>
      <c r="F373" s="177" t="str">
        <f t="shared" si="69"/>
        <v/>
      </c>
      <c r="G373" s="169" t="str">
        <f t="shared" si="70"/>
        <v/>
      </c>
      <c r="H373" s="177" t="str">
        <f t="shared" si="65"/>
        <v/>
      </c>
      <c r="I373" s="177" t="str">
        <f t="shared" si="66"/>
        <v/>
      </c>
      <c r="J373" s="178" t="str">
        <f t="shared" si="67"/>
        <v/>
      </c>
      <c r="K373" s="171" t="str">
        <f t="shared" si="68"/>
        <v/>
      </c>
      <c r="L373" s="179" t="e">
        <f t="shared" si="71"/>
        <v>#VALUE!</v>
      </c>
      <c r="M373" s="180"/>
      <c r="N373" s="216">
        <f t="shared" si="76"/>
        <v>355</v>
      </c>
      <c r="R373" s="188"/>
      <c r="S373" s="191"/>
      <c r="T373" s="190"/>
    </row>
    <row r="374" spans="1:20" ht="13.75" thickBot="1" x14ac:dyDescent="0.85">
      <c r="A374" s="79">
        <f t="shared" si="72"/>
        <v>356</v>
      </c>
      <c r="B374" s="174">
        <f t="shared" si="73"/>
        <v>32</v>
      </c>
      <c r="C374" s="175" t="str">
        <f t="shared" si="74"/>
        <v/>
      </c>
      <c r="D374" s="176" t="str">
        <f t="shared" si="75"/>
        <v/>
      </c>
      <c r="E374" s="167"/>
      <c r="F374" s="177" t="str">
        <f t="shared" si="69"/>
        <v/>
      </c>
      <c r="G374" s="169" t="str">
        <f t="shared" si="70"/>
        <v/>
      </c>
      <c r="H374" s="177" t="str">
        <f t="shared" si="65"/>
        <v/>
      </c>
      <c r="I374" s="177" t="str">
        <f t="shared" si="66"/>
        <v/>
      </c>
      <c r="J374" s="178" t="str">
        <f t="shared" si="67"/>
        <v/>
      </c>
      <c r="K374" s="171" t="str">
        <f t="shared" si="68"/>
        <v/>
      </c>
      <c r="L374" s="179" t="e">
        <f t="shared" si="71"/>
        <v>#VALUE!</v>
      </c>
      <c r="M374" s="180"/>
      <c r="N374" s="216">
        <f t="shared" si="76"/>
        <v>356</v>
      </c>
      <c r="R374" s="188"/>
      <c r="S374" s="191"/>
      <c r="T374" s="190"/>
    </row>
    <row r="375" spans="1:20" ht="13.75" thickBot="1" x14ac:dyDescent="0.85">
      <c r="A375" s="79">
        <f t="shared" si="72"/>
        <v>357</v>
      </c>
      <c r="B375" s="174">
        <f t="shared" si="73"/>
        <v>32</v>
      </c>
      <c r="C375" s="175" t="str">
        <f t="shared" si="74"/>
        <v/>
      </c>
      <c r="D375" s="176" t="str">
        <f t="shared" si="75"/>
        <v/>
      </c>
      <c r="E375" s="167"/>
      <c r="F375" s="177" t="str">
        <f t="shared" si="69"/>
        <v/>
      </c>
      <c r="G375" s="169" t="str">
        <f t="shared" si="70"/>
        <v/>
      </c>
      <c r="H375" s="177" t="str">
        <f t="shared" si="65"/>
        <v/>
      </c>
      <c r="I375" s="177" t="str">
        <f t="shared" si="66"/>
        <v/>
      </c>
      <c r="J375" s="178" t="str">
        <f t="shared" si="67"/>
        <v/>
      </c>
      <c r="K375" s="171" t="str">
        <f t="shared" si="68"/>
        <v/>
      </c>
      <c r="L375" s="179" t="e">
        <f t="shared" si="71"/>
        <v>#VALUE!</v>
      </c>
      <c r="M375" s="180"/>
      <c r="N375" s="216">
        <f t="shared" si="76"/>
        <v>357</v>
      </c>
      <c r="R375" s="188"/>
      <c r="S375" s="191"/>
      <c r="T375" s="190"/>
    </row>
    <row r="376" spans="1:20" ht="13.75" thickBot="1" x14ac:dyDescent="0.85">
      <c r="A376" s="79">
        <f t="shared" si="72"/>
        <v>358</v>
      </c>
      <c r="B376" s="174">
        <f t="shared" si="73"/>
        <v>32</v>
      </c>
      <c r="C376" s="175" t="str">
        <f t="shared" si="74"/>
        <v/>
      </c>
      <c r="D376" s="176" t="str">
        <f t="shared" si="75"/>
        <v/>
      </c>
      <c r="E376" s="167"/>
      <c r="F376" s="177" t="str">
        <f t="shared" si="69"/>
        <v/>
      </c>
      <c r="G376" s="169" t="str">
        <f t="shared" si="70"/>
        <v/>
      </c>
      <c r="H376" s="177" t="str">
        <f t="shared" si="65"/>
        <v/>
      </c>
      <c r="I376" s="177" t="str">
        <f t="shared" si="66"/>
        <v/>
      </c>
      <c r="J376" s="178" t="str">
        <f t="shared" si="67"/>
        <v/>
      </c>
      <c r="K376" s="171" t="str">
        <f t="shared" si="68"/>
        <v/>
      </c>
      <c r="L376" s="179" t="e">
        <f t="shared" si="71"/>
        <v>#VALUE!</v>
      </c>
      <c r="M376" s="180"/>
      <c r="N376" s="216">
        <f t="shared" ref="N376:N439" si="77">IF(M376&lt;=1000,(0),IF(M376&lt;3600,(1),IF(M376&gt;=3601,(2),"")))</f>
        <v>0</v>
      </c>
      <c r="R376" s="188"/>
      <c r="S376" s="191"/>
      <c r="T376" s="190"/>
    </row>
    <row r="377" spans="1:20" ht="13.75" thickBot="1" x14ac:dyDescent="0.85">
      <c r="A377" s="79">
        <f t="shared" si="72"/>
        <v>359</v>
      </c>
      <c r="B377" s="174">
        <f t="shared" si="73"/>
        <v>32</v>
      </c>
      <c r="C377" s="175" t="str">
        <f t="shared" si="74"/>
        <v/>
      </c>
      <c r="D377" s="176" t="str">
        <f t="shared" si="75"/>
        <v/>
      </c>
      <c r="E377" s="167"/>
      <c r="F377" s="177" t="str">
        <f t="shared" si="69"/>
        <v/>
      </c>
      <c r="G377" s="169" t="str">
        <f t="shared" si="70"/>
        <v/>
      </c>
      <c r="H377" s="177" t="str">
        <f t="shared" si="65"/>
        <v/>
      </c>
      <c r="I377" s="177" t="str">
        <f t="shared" si="66"/>
        <v/>
      </c>
      <c r="J377" s="178" t="str">
        <f t="shared" si="67"/>
        <v/>
      </c>
      <c r="K377" s="171" t="str">
        <f t="shared" si="68"/>
        <v/>
      </c>
      <c r="L377" s="179" t="e">
        <f t="shared" si="71"/>
        <v>#VALUE!</v>
      </c>
      <c r="M377" s="180"/>
      <c r="N377" s="216">
        <f t="shared" si="77"/>
        <v>0</v>
      </c>
      <c r="R377" s="188"/>
      <c r="S377" s="191"/>
      <c r="T377" s="190"/>
    </row>
    <row r="378" spans="1:20" ht="13.75" thickBot="1" x14ac:dyDescent="0.85">
      <c r="A378" s="79">
        <f t="shared" si="72"/>
        <v>360</v>
      </c>
      <c r="B378" s="174">
        <f t="shared" si="73"/>
        <v>32</v>
      </c>
      <c r="C378" s="175" t="str">
        <f t="shared" si="74"/>
        <v/>
      </c>
      <c r="D378" s="176" t="str">
        <f t="shared" si="75"/>
        <v/>
      </c>
      <c r="E378" s="181">
        <f>SUM(D369:D378)</f>
        <v>0</v>
      </c>
      <c r="F378" s="177" t="str">
        <f t="shared" si="69"/>
        <v/>
      </c>
      <c r="G378" s="169" t="str">
        <f t="shared" si="70"/>
        <v/>
      </c>
      <c r="H378" s="177" t="str">
        <f t="shared" si="65"/>
        <v/>
      </c>
      <c r="I378" s="177" t="str">
        <f t="shared" si="66"/>
        <v/>
      </c>
      <c r="J378" s="178" t="str">
        <f t="shared" si="67"/>
        <v/>
      </c>
      <c r="K378" s="171" t="str">
        <f t="shared" si="68"/>
        <v/>
      </c>
      <c r="L378" s="179" t="e">
        <f t="shared" si="71"/>
        <v>#VALUE!</v>
      </c>
      <c r="M378" s="180"/>
      <c r="N378" s="216">
        <f t="shared" si="77"/>
        <v>0</v>
      </c>
      <c r="R378" s="188"/>
      <c r="S378" s="191"/>
      <c r="T378" s="190"/>
    </row>
    <row r="379" spans="1:20" ht="13.75" thickBot="1" x14ac:dyDescent="0.85">
      <c r="A379" s="79">
        <f t="shared" si="72"/>
        <v>361</v>
      </c>
      <c r="B379" s="174">
        <f t="shared" si="73"/>
        <v>32</v>
      </c>
      <c r="C379" s="175" t="str">
        <f t="shared" si="74"/>
        <v/>
      </c>
      <c r="D379" s="176" t="str">
        <f t="shared" si="75"/>
        <v/>
      </c>
      <c r="E379" s="167"/>
      <c r="F379" s="177" t="str">
        <f t="shared" si="69"/>
        <v/>
      </c>
      <c r="G379" s="169" t="str">
        <f t="shared" si="70"/>
        <v/>
      </c>
      <c r="H379" s="177" t="str">
        <f t="shared" si="65"/>
        <v/>
      </c>
      <c r="I379" s="177" t="str">
        <f t="shared" si="66"/>
        <v/>
      </c>
      <c r="J379" s="178" t="str">
        <f t="shared" si="67"/>
        <v/>
      </c>
      <c r="K379" s="171" t="str">
        <f t="shared" si="68"/>
        <v/>
      </c>
      <c r="L379" s="179" t="e">
        <f t="shared" si="71"/>
        <v>#VALUE!</v>
      </c>
      <c r="M379" s="180"/>
      <c r="N379" s="216">
        <f t="shared" si="77"/>
        <v>0</v>
      </c>
      <c r="R379" s="188"/>
      <c r="S379" s="191"/>
      <c r="T379" s="190"/>
    </row>
    <row r="380" spans="1:20" ht="13.75" thickBot="1" x14ac:dyDescent="0.85">
      <c r="A380" s="79">
        <f t="shared" si="72"/>
        <v>362</v>
      </c>
      <c r="B380" s="174">
        <f t="shared" si="73"/>
        <v>32</v>
      </c>
      <c r="C380" s="175" t="str">
        <f t="shared" si="74"/>
        <v/>
      </c>
      <c r="D380" s="176" t="str">
        <f t="shared" si="75"/>
        <v/>
      </c>
      <c r="E380" s="167"/>
      <c r="F380" s="177" t="str">
        <f t="shared" si="69"/>
        <v/>
      </c>
      <c r="G380" s="169" t="str">
        <f t="shared" si="70"/>
        <v/>
      </c>
      <c r="H380" s="177" t="str">
        <f t="shared" si="65"/>
        <v/>
      </c>
      <c r="I380" s="177" t="str">
        <f t="shared" si="66"/>
        <v/>
      </c>
      <c r="J380" s="178" t="str">
        <f t="shared" si="67"/>
        <v/>
      </c>
      <c r="K380" s="171" t="str">
        <f t="shared" si="68"/>
        <v/>
      </c>
      <c r="L380" s="179" t="e">
        <f t="shared" si="71"/>
        <v>#VALUE!</v>
      </c>
      <c r="M380" s="180"/>
      <c r="N380" s="216">
        <f t="shared" si="77"/>
        <v>0</v>
      </c>
      <c r="R380" s="188"/>
      <c r="S380" s="191"/>
      <c r="T380" s="190"/>
    </row>
    <row r="381" spans="1:20" ht="13.75" thickBot="1" x14ac:dyDescent="0.85">
      <c r="A381" s="79">
        <f t="shared" si="72"/>
        <v>363</v>
      </c>
      <c r="B381" s="174">
        <f t="shared" si="73"/>
        <v>32</v>
      </c>
      <c r="C381" s="175" t="str">
        <f t="shared" si="74"/>
        <v/>
      </c>
      <c r="D381" s="176" t="str">
        <f t="shared" si="75"/>
        <v/>
      </c>
      <c r="E381" s="167"/>
      <c r="F381" s="177" t="str">
        <f t="shared" si="69"/>
        <v/>
      </c>
      <c r="G381" s="169" t="str">
        <f t="shared" si="70"/>
        <v/>
      </c>
      <c r="H381" s="177" t="str">
        <f t="shared" si="65"/>
        <v/>
      </c>
      <c r="I381" s="177" t="str">
        <f t="shared" si="66"/>
        <v/>
      </c>
      <c r="J381" s="178" t="str">
        <f t="shared" si="67"/>
        <v/>
      </c>
      <c r="K381" s="171" t="str">
        <f t="shared" si="68"/>
        <v/>
      </c>
      <c r="L381" s="179" t="e">
        <f t="shared" si="71"/>
        <v>#VALUE!</v>
      </c>
      <c r="M381" s="180"/>
      <c r="N381" s="216">
        <f t="shared" si="77"/>
        <v>0</v>
      </c>
      <c r="R381" s="188"/>
      <c r="S381" s="191"/>
      <c r="T381" s="190"/>
    </row>
    <row r="382" spans="1:20" ht="13.75" thickBot="1" x14ac:dyDescent="0.85">
      <c r="A382" s="79">
        <f t="shared" si="72"/>
        <v>364</v>
      </c>
      <c r="B382" s="174">
        <f t="shared" si="73"/>
        <v>32</v>
      </c>
      <c r="C382" s="175" t="str">
        <f t="shared" si="74"/>
        <v/>
      </c>
      <c r="D382" s="176" t="str">
        <f t="shared" si="75"/>
        <v/>
      </c>
      <c r="E382" s="167"/>
      <c r="F382" s="177" t="str">
        <f t="shared" si="69"/>
        <v/>
      </c>
      <c r="G382" s="169" t="str">
        <f t="shared" si="70"/>
        <v/>
      </c>
      <c r="H382" s="177" t="str">
        <f t="shared" si="65"/>
        <v/>
      </c>
      <c r="I382" s="177" t="str">
        <f t="shared" si="66"/>
        <v/>
      </c>
      <c r="J382" s="178" t="str">
        <f t="shared" si="67"/>
        <v/>
      </c>
      <c r="K382" s="171" t="str">
        <f t="shared" si="68"/>
        <v/>
      </c>
      <c r="L382" s="179" t="e">
        <f t="shared" si="71"/>
        <v>#VALUE!</v>
      </c>
      <c r="M382" s="180"/>
      <c r="N382" s="216">
        <f t="shared" si="77"/>
        <v>0</v>
      </c>
      <c r="R382" s="188"/>
      <c r="S382" s="191"/>
      <c r="T382" s="190"/>
    </row>
    <row r="383" spans="1:20" ht="13.75" thickBot="1" x14ac:dyDescent="0.85">
      <c r="A383" s="79">
        <f t="shared" si="72"/>
        <v>365</v>
      </c>
      <c r="B383" s="174">
        <f t="shared" si="73"/>
        <v>32</v>
      </c>
      <c r="C383" s="175" t="str">
        <f t="shared" si="74"/>
        <v/>
      </c>
      <c r="D383" s="176" t="str">
        <f t="shared" si="75"/>
        <v/>
      </c>
      <c r="E383" s="167"/>
      <c r="F383" s="177" t="str">
        <f t="shared" si="69"/>
        <v/>
      </c>
      <c r="G383" s="169" t="str">
        <f t="shared" si="70"/>
        <v/>
      </c>
      <c r="H383" s="177" t="str">
        <f t="shared" si="65"/>
        <v/>
      </c>
      <c r="I383" s="177" t="str">
        <f t="shared" si="66"/>
        <v/>
      </c>
      <c r="J383" s="178" t="str">
        <f t="shared" si="67"/>
        <v/>
      </c>
      <c r="K383" s="171" t="str">
        <f t="shared" si="68"/>
        <v/>
      </c>
      <c r="L383" s="179" t="e">
        <f t="shared" si="71"/>
        <v>#VALUE!</v>
      </c>
      <c r="M383" s="180"/>
      <c r="N383" s="216">
        <f t="shared" si="77"/>
        <v>0</v>
      </c>
      <c r="R383" s="188"/>
      <c r="S383" s="191"/>
      <c r="T383" s="190"/>
    </row>
    <row r="384" spans="1:20" ht="13.75" thickBot="1" x14ac:dyDescent="0.85">
      <c r="A384" s="79">
        <f t="shared" si="72"/>
        <v>366</v>
      </c>
      <c r="B384" s="174">
        <f t="shared" si="73"/>
        <v>32</v>
      </c>
      <c r="C384" s="175" t="str">
        <f t="shared" si="74"/>
        <v/>
      </c>
      <c r="D384" s="176" t="str">
        <f t="shared" si="75"/>
        <v/>
      </c>
      <c r="E384" s="167"/>
      <c r="F384" s="177" t="str">
        <f t="shared" si="69"/>
        <v/>
      </c>
      <c r="G384" s="169" t="str">
        <f t="shared" si="70"/>
        <v/>
      </c>
      <c r="H384" s="177" t="str">
        <f t="shared" si="65"/>
        <v/>
      </c>
      <c r="I384" s="177" t="str">
        <f t="shared" si="66"/>
        <v/>
      </c>
      <c r="J384" s="178" t="str">
        <f t="shared" si="67"/>
        <v/>
      </c>
      <c r="K384" s="171" t="str">
        <f t="shared" si="68"/>
        <v/>
      </c>
      <c r="L384" s="179" t="e">
        <f t="shared" si="71"/>
        <v>#VALUE!</v>
      </c>
      <c r="M384" s="180"/>
      <c r="N384" s="216">
        <f t="shared" si="77"/>
        <v>0</v>
      </c>
      <c r="R384" s="188"/>
      <c r="S384" s="191"/>
      <c r="T384" s="190"/>
    </row>
    <row r="385" spans="1:20" ht="13.75" thickBot="1" x14ac:dyDescent="0.85">
      <c r="A385" s="79">
        <f t="shared" si="72"/>
        <v>367</v>
      </c>
      <c r="B385" s="174">
        <f t="shared" si="73"/>
        <v>32</v>
      </c>
      <c r="C385" s="175" t="str">
        <f t="shared" si="74"/>
        <v/>
      </c>
      <c r="D385" s="176" t="str">
        <f t="shared" si="75"/>
        <v/>
      </c>
      <c r="E385" s="167"/>
      <c r="F385" s="177" t="str">
        <f t="shared" si="69"/>
        <v/>
      </c>
      <c r="G385" s="169" t="str">
        <f t="shared" si="70"/>
        <v/>
      </c>
      <c r="H385" s="177" t="str">
        <f t="shared" si="65"/>
        <v/>
      </c>
      <c r="I385" s="177" t="str">
        <f t="shared" si="66"/>
        <v/>
      </c>
      <c r="J385" s="178" t="str">
        <f t="shared" si="67"/>
        <v/>
      </c>
      <c r="K385" s="171" t="str">
        <f t="shared" si="68"/>
        <v/>
      </c>
      <c r="L385" s="179" t="e">
        <f t="shared" si="71"/>
        <v>#VALUE!</v>
      </c>
      <c r="M385" s="180"/>
      <c r="N385" s="216">
        <f t="shared" si="77"/>
        <v>0</v>
      </c>
      <c r="R385" s="188"/>
      <c r="S385" s="191"/>
      <c r="T385" s="190"/>
    </row>
    <row r="386" spans="1:20" ht="13.75" thickBot="1" x14ac:dyDescent="0.85">
      <c r="A386" s="79">
        <f t="shared" si="72"/>
        <v>368</v>
      </c>
      <c r="B386" s="174">
        <f t="shared" si="73"/>
        <v>32</v>
      </c>
      <c r="C386" s="175" t="str">
        <f t="shared" si="74"/>
        <v/>
      </c>
      <c r="D386" s="176" t="str">
        <f t="shared" si="75"/>
        <v/>
      </c>
      <c r="E386" s="167"/>
      <c r="F386" s="177" t="str">
        <f t="shared" si="69"/>
        <v/>
      </c>
      <c r="G386" s="169" t="str">
        <f t="shared" si="70"/>
        <v/>
      </c>
      <c r="H386" s="177" t="str">
        <f t="shared" si="65"/>
        <v/>
      </c>
      <c r="I386" s="177" t="str">
        <f t="shared" si="66"/>
        <v/>
      </c>
      <c r="J386" s="178" t="str">
        <f t="shared" si="67"/>
        <v/>
      </c>
      <c r="K386" s="171" t="str">
        <f t="shared" si="68"/>
        <v/>
      </c>
      <c r="L386" s="179" t="e">
        <f t="shared" si="71"/>
        <v>#VALUE!</v>
      </c>
      <c r="M386" s="180"/>
      <c r="N386" s="216">
        <f t="shared" si="77"/>
        <v>0</v>
      </c>
      <c r="R386" s="188"/>
      <c r="S386" s="191"/>
      <c r="T386" s="190"/>
    </row>
    <row r="387" spans="1:20" ht="13.75" thickBot="1" x14ac:dyDescent="0.85">
      <c r="A387" s="79">
        <f t="shared" si="72"/>
        <v>369</v>
      </c>
      <c r="B387" s="174">
        <f t="shared" si="73"/>
        <v>32</v>
      </c>
      <c r="C387" s="175" t="str">
        <f t="shared" si="74"/>
        <v/>
      </c>
      <c r="D387" s="176" t="str">
        <f t="shared" si="75"/>
        <v/>
      </c>
      <c r="E387" s="167"/>
      <c r="F387" s="177" t="str">
        <f t="shared" si="69"/>
        <v/>
      </c>
      <c r="G387" s="169" t="str">
        <f t="shared" si="70"/>
        <v/>
      </c>
      <c r="H387" s="177" t="str">
        <f t="shared" si="65"/>
        <v/>
      </c>
      <c r="I387" s="177" t="str">
        <f t="shared" si="66"/>
        <v/>
      </c>
      <c r="J387" s="178" t="str">
        <f t="shared" si="67"/>
        <v/>
      </c>
      <c r="K387" s="171" t="str">
        <f t="shared" si="68"/>
        <v/>
      </c>
      <c r="L387" s="179" t="e">
        <f t="shared" si="71"/>
        <v>#VALUE!</v>
      </c>
      <c r="M387" s="180"/>
      <c r="N387" s="216">
        <f t="shared" si="77"/>
        <v>0</v>
      </c>
      <c r="R387" s="188"/>
      <c r="S387" s="191"/>
      <c r="T387" s="190"/>
    </row>
    <row r="388" spans="1:20" ht="13.75" thickBot="1" x14ac:dyDescent="0.85">
      <c r="A388" s="79">
        <f t="shared" si="72"/>
        <v>370</v>
      </c>
      <c r="B388" s="174">
        <f t="shared" si="73"/>
        <v>32</v>
      </c>
      <c r="C388" s="175" t="str">
        <f t="shared" si="74"/>
        <v/>
      </c>
      <c r="D388" s="176" t="str">
        <f t="shared" si="75"/>
        <v/>
      </c>
      <c r="E388" s="181">
        <f>SUM(D379:D388)</f>
        <v>0</v>
      </c>
      <c r="F388" s="177" t="str">
        <f t="shared" si="69"/>
        <v/>
      </c>
      <c r="G388" s="169" t="str">
        <f t="shared" si="70"/>
        <v/>
      </c>
      <c r="H388" s="177" t="str">
        <f t="shared" si="65"/>
        <v/>
      </c>
      <c r="I388" s="177" t="str">
        <f t="shared" si="66"/>
        <v/>
      </c>
      <c r="J388" s="178" t="str">
        <f t="shared" si="67"/>
        <v/>
      </c>
      <c r="K388" s="171" t="str">
        <f t="shared" si="68"/>
        <v/>
      </c>
      <c r="L388" s="179" t="e">
        <f t="shared" si="71"/>
        <v>#VALUE!</v>
      </c>
      <c r="M388" s="180"/>
      <c r="N388" s="216">
        <f t="shared" si="77"/>
        <v>0</v>
      </c>
      <c r="R388" s="188"/>
      <c r="S388" s="191"/>
      <c r="T388" s="190"/>
    </row>
    <row r="389" spans="1:20" ht="13.75" thickBot="1" x14ac:dyDescent="0.85">
      <c r="A389" s="79">
        <f t="shared" si="72"/>
        <v>371</v>
      </c>
      <c r="B389" s="174">
        <f t="shared" si="73"/>
        <v>32</v>
      </c>
      <c r="C389" s="175" t="str">
        <f t="shared" si="74"/>
        <v/>
      </c>
      <c r="D389" s="176" t="str">
        <f t="shared" si="75"/>
        <v/>
      </c>
      <c r="E389" s="167"/>
      <c r="F389" s="177" t="str">
        <f t="shared" si="69"/>
        <v/>
      </c>
      <c r="G389" s="169" t="str">
        <f t="shared" si="70"/>
        <v/>
      </c>
      <c r="H389" s="177" t="str">
        <f t="shared" si="65"/>
        <v/>
      </c>
      <c r="I389" s="177" t="str">
        <f t="shared" si="66"/>
        <v/>
      </c>
      <c r="J389" s="178" t="str">
        <f t="shared" si="67"/>
        <v/>
      </c>
      <c r="K389" s="171" t="str">
        <f t="shared" si="68"/>
        <v/>
      </c>
      <c r="L389" s="179" t="e">
        <f t="shared" si="71"/>
        <v>#VALUE!</v>
      </c>
      <c r="M389" s="180"/>
      <c r="N389" s="216">
        <f t="shared" si="77"/>
        <v>0</v>
      </c>
      <c r="R389" s="188"/>
      <c r="S389" s="191"/>
      <c r="T389" s="190"/>
    </row>
    <row r="390" spans="1:20" ht="13.75" thickBot="1" x14ac:dyDescent="0.85">
      <c r="A390" s="79">
        <f t="shared" si="72"/>
        <v>372</v>
      </c>
      <c r="B390" s="174">
        <f t="shared" si="73"/>
        <v>32</v>
      </c>
      <c r="C390" s="175" t="str">
        <f t="shared" si="74"/>
        <v/>
      </c>
      <c r="D390" s="176" t="str">
        <f t="shared" si="75"/>
        <v/>
      </c>
      <c r="E390" s="167"/>
      <c r="F390" s="177" t="str">
        <f t="shared" si="69"/>
        <v/>
      </c>
      <c r="G390" s="169" t="str">
        <f t="shared" si="70"/>
        <v/>
      </c>
      <c r="H390" s="177" t="str">
        <f t="shared" si="65"/>
        <v/>
      </c>
      <c r="I390" s="177" t="str">
        <f t="shared" si="66"/>
        <v/>
      </c>
      <c r="J390" s="178" t="str">
        <f t="shared" si="67"/>
        <v/>
      </c>
      <c r="K390" s="171" t="str">
        <f t="shared" si="68"/>
        <v/>
      </c>
      <c r="L390" s="179" t="e">
        <f t="shared" si="71"/>
        <v>#VALUE!</v>
      </c>
      <c r="M390" s="180"/>
      <c r="N390" s="216">
        <f t="shared" si="77"/>
        <v>0</v>
      </c>
      <c r="R390" s="188"/>
      <c r="S390" s="191"/>
      <c r="T390" s="190"/>
    </row>
    <row r="391" spans="1:20" ht="13.75" thickBot="1" x14ac:dyDescent="0.85">
      <c r="A391" s="79">
        <f t="shared" si="72"/>
        <v>373</v>
      </c>
      <c r="B391" s="174">
        <f t="shared" si="73"/>
        <v>32</v>
      </c>
      <c r="C391" s="175" t="str">
        <f t="shared" si="74"/>
        <v/>
      </c>
      <c r="D391" s="176" t="str">
        <f t="shared" si="75"/>
        <v/>
      </c>
      <c r="E391" s="167"/>
      <c r="F391" s="177" t="str">
        <f t="shared" si="69"/>
        <v/>
      </c>
      <c r="G391" s="169" t="str">
        <f t="shared" si="70"/>
        <v/>
      </c>
      <c r="H391" s="177" t="str">
        <f t="shared" si="65"/>
        <v/>
      </c>
      <c r="I391" s="177" t="str">
        <f t="shared" si="66"/>
        <v/>
      </c>
      <c r="J391" s="178" t="str">
        <f t="shared" si="67"/>
        <v/>
      </c>
      <c r="K391" s="171" t="str">
        <f t="shared" si="68"/>
        <v/>
      </c>
      <c r="L391" s="179" t="e">
        <f t="shared" si="71"/>
        <v>#VALUE!</v>
      </c>
      <c r="M391" s="180"/>
      <c r="N391" s="216">
        <f t="shared" si="77"/>
        <v>0</v>
      </c>
      <c r="R391" s="188"/>
      <c r="S391" s="191"/>
      <c r="T391" s="190"/>
    </row>
    <row r="392" spans="1:20" ht="13.75" thickBot="1" x14ac:dyDescent="0.85">
      <c r="A392" s="79">
        <f t="shared" si="72"/>
        <v>374</v>
      </c>
      <c r="B392" s="174">
        <f t="shared" si="73"/>
        <v>32</v>
      </c>
      <c r="C392" s="175" t="str">
        <f t="shared" si="74"/>
        <v/>
      </c>
      <c r="D392" s="176" t="str">
        <f t="shared" si="75"/>
        <v/>
      </c>
      <c r="E392" s="167"/>
      <c r="F392" s="177" t="str">
        <f t="shared" si="69"/>
        <v/>
      </c>
      <c r="G392" s="169" t="str">
        <f t="shared" si="70"/>
        <v/>
      </c>
      <c r="H392" s="177" t="str">
        <f t="shared" si="65"/>
        <v/>
      </c>
      <c r="I392" s="177" t="str">
        <f t="shared" si="66"/>
        <v/>
      </c>
      <c r="J392" s="178" t="str">
        <f t="shared" si="67"/>
        <v/>
      </c>
      <c r="K392" s="171" t="str">
        <f t="shared" si="68"/>
        <v/>
      </c>
      <c r="L392" s="179" t="e">
        <f t="shared" si="71"/>
        <v>#VALUE!</v>
      </c>
      <c r="M392" s="180"/>
      <c r="N392" s="216">
        <f t="shared" si="77"/>
        <v>0</v>
      </c>
      <c r="R392" s="188"/>
      <c r="S392" s="191"/>
      <c r="T392" s="190"/>
    </row>
    <row r="393" spans="1:20" ht="13.75" thickBot="1" x14ac:dyDescent="0.85">
      <c r="A393" s="79">
        <f t="shared" si="72"/>
        <v>375</v>
      </c>
      <c r="B393" s="174">
        <f t="shared" si="73"/>
        <v>32</v>
      </c>
      <c r="C393" s="175" t="str">
        <f t="shared" si="74"/>
        <v/>
      </c>
      <c r="D393" s="176" t="str">
        <f t="shared" si="75"/>
        <v/>
      </c>
      <c r="E393" s="167"/>
      <c r="F393" s="177" t="str">
        <f t="shared" si="69"/>
        <v/>
      </c>
      <c r="G393" s="169" t="str">
        <f t="shared" si="70"/>
        <v/>
      </c>
      <c r="H393" s="177" t="str">
        <f t="shared" si="65"/>
        <v/>
      </c>
      <c r="I393" s="177" t="str">
        <f t="shared" si="66"/>
        <v/>
      </c>
      <c r="J393" s="178" t="str">
        <f t="shared" si="67"/>
        <v/>
      </c>
      <c r="K393" s="171" t="str">
        <f t="shared" si="68"/>
        <v/>
      </c>
      <c r="L393" s="179" t="e">
        <f t="shared" si="71"/>
        <v>#VALUE!</v>
      </c>
      <c r="M393" s="180"/>
      <c r="N393" s="216">
        <f t="shared" si="77"/>
        <v>0</v>
      </c>
      <c r="R393" s="188"/>
      <c r="S393" s="191"/>
      <c r="T393" s="190"/>
    </row>
    <row r="394" spans="1:20" ht="13.75" thickBot="1" x14ac:dyDescent="0.85">
      <c r="A394" s="79">
        <f t="shared" si="72"/>
        <v>376</v>
      </c>
      <c r="B394" s="174">
        <f t="shared" si="73"/>
        <v>32</v>
      </c>
      <c r="C394" s="175" t="str">
        <f t="shared" si="74"/>
        <v/>
      </c>
      <c r="D394" s="176" t="str">
        <f t="shared" si="75"/>
        <v/>
      </c>
      <c r="E394" s="167"/>
      <c r="F394" s="177" t="str">
        <f t="shared" si="69"/>
        <v/>
      </c>
      <c r="G394" s="169" t="str">
        <f t="shared" si="70"/>
        <v/>
      </c>
      <c r="H394" s="177" t="str">
        <f t="shared" si="65"/>
        <v/>
      </c>
      <c r="I394" s="177" t="str">
        <f t="shared" si="66"/>
        <v/>
      </c>
      <c r="J394" s="178" t="str">
        <f t="shared" si="67"/>
        <v/>
      </c>
      <c r="K394" s="171" t="str">
        <f t="shared" si="68"/>
        <v/>
      </c>
      <c r="L394" s="179" t="e">
        <f t="shared" si="71"/>
        <v>#VALUE!</v>
      </c>
      <c r="M394" s="180"/>
      <c r="N394" s="216">
        <f t="shared" si="77"/>
        <v>0</v>
      </c>
      <c r="R394" s="188"/>
      <c r="S394" s="191"/>
      <c r="T394" s="190"/>
    </row>
    <row r="395" spans="1:20" ht="13.75" thickBot="1" x14ac:dyDescent="0.85">
      <c r="A395" s="79">
        <f t="shared" si="72"/>
        <v>377</v>
      </c>
      <c r="B395" s="174">
        <f t="shared" si="73"/>
        <v>32</v>
      </c>
      <c r="C395" s="175" t="str">
        <f t="shared" si="74"/>
        <v/>
      </c>
      <c r="D395" s="176" t="str">
        <f t="shared" si="75"/>
        <v/>
      </c>
      <c r="E395" s="167"/>
      <c r="F395" s="177" t="str">
        <f t="shared" si="69"/>
        <v/>
      </c>
      <c r="G395" s="169" t="str">
        <f t="shared" si="70"/>
        <v/>
      </c>
      <c r="H395" s="177" t="str">
        <f t="shared" si="65"/>
        <v/>
      </c>
      <c r="I395" s="177" t="str">
        <f t="shared" si="66"/>
        <v/>
      </c>
      <c r="J395" s="178" t="str">
        <f t="shared" si="67"/>
        <v/>
      </c>
      <c r="K395" s="171" t="str">
        <f t="shared" si="68"/>
        <v/>
      </c>
      <c r="L395" s="179" t="e">
        <f t="shared" si="71"/>
        <v>#VALUE!</v>
      </c>
      <c r="M395" s="180"/>
      <c r="N395" s="216">
        <f t="shared" si="77"/>
        <v>0</v>
      </c>
      <c r="R395" s="188"/>
      <c r="S395" s="191"/>
      <c r="T395" s="190"/>
    </row>
    <row r="396" spans="1:20" ht="13.75" thickBot="1" x14ac:dyDescent="0.85">
      <c r="A396" s="79">
        <f t="shared" si="72"/>
        <v>378</v>
      </c>
      <c r="B396" s="174">
        <f t="shared" si="73"/>
        <v>32</v>
      </c>
      <c r="C396" s="175" t="str">
        <f t="shared" si="74"/>
        <v/>
      </c>
      <c r="D396" s="176" t="str">
        <f t="shared" si="75"/>
        <v/>
      </c>
      <c r="E396" s="167"/>
      <c r="F396" s="177" t="str">
        <f t="shared" si="69"/>
        <v/>
      </c>
      <c r="G396" s="169" t="str">
        <f t="shared" si="70"/>
        <v/>
      </c>
      <c r="H396" s="177" t="str">
        <f t="shared" si="65"/>
        <v/>
      </c>
      <c r="I396" s="177" t="str">
        <f t="shared" si="66"/>
        <v/>
      </c>
      <c r="J396" s="178" t="str">
        <f t="shared" si="67"/>
        <v/>
      </c>
      <c r="K396" s="171" t="str">
        <f t="shared" si="68"/>
        <v/>
      </c>
      <c r="L396" s="179" t="e">
        <f t="shared" si="71"/>
        <v>#VALUE!</v>
      </c>
      <c r="M396" s="180"/>
      <c r="N396" s="216">
        <f t="shared" si="77"/>
        <v>0</v>
      </c>
      <c r="R396" s="188"/>
      <c r="S396" s="191"/>
      <c r="T396" s="190"/>
    </row>
    <row r="397" spans="1:20" ht="13.75" thickBot="1" x14ac:dyDescent="0.85">
      <c r="A397" s="79">
        <f t="shared" si="72"/>
        <v>379</v>
      </c>
      <c r="B397" s="174">
        <f t="shared" si="73"/>
        <v>32</v>
      </c>
      <c r="C397" s="175" t="str">
        <f t="shared" si="74"/>
        <v/>
      </c>
      <c r="D397" s="176" t="str">
        <f t="shared" si="75"/>
        <v/>
      </c>
      <c r="E397" s="167"/>
      <c r="F397" s="177" t="str">
        <f t="shared" si="69"/>
        <v/>
      </c>
      <c r="G397" s="169" t="str">
        <f t="shared" si="70"/>
        <v/>
      </c>
      <c r="H397" s="177" t="str">
        <f t="shared" si="65"/>
        <v/>
      </c>
      <c r="I397" s="177" t="str">
        <f t="shared" si="66"/>
        <v/>
      </c>
      <c r="J397" s="178" t="str">
        <f t="shared" si="67"/>
        <v/>
      </c>
      <c r="K397" s="171" t="str">
        <f t="shared" si="68"/>
        <v/>
      </c>
      <c r="L397" s="179" t="e">
        <f t="shared" si="71"/>
        <v>#VALUE!</v>
      </c>
      <c r="M397" s="180"/>
      <c r="N397" s="216">
        <f t="shared" si="77"/>
        <v>0</v>
      </c>
      <c r="R397" s="188"/>
      <c r="S397" s="191"/>
      <c r="T397" s="190"/>
    </row>
    <row r="398" spans="1:20" ht="13.75" thickBot="1" x14ac:dyDescent="0.85">
      <c r="A398" s="79">
        <f t="shared" si="72"/>
        <v>380</v>
      </c>
      <c r="B398" s="174">
        <f t="shared" si="73"/>
        <v>32</v>
      </c>
      <c r="C398" s="175" t="str">
        <f t="shared" si="74"/>
        <v/>
      </c>
      <c r="D398" s="176" t="str">
        <f t="shared" si="75"/>
        <v/>
      </c>
      <c r="E398" s="181">
        <f>SUM(D389:D398)</f>
        <v>0</v>
      </c>
      <c r="F398" s="177" t="str">
        <f t="shared" si="69"/>
        <v/>
      </c>
      <c r="G398" s="169" t="str">
        <f t="shared" si="70"/>
        <v/>
      </c>
      <c r="H398" s="177" t="str">
        <f t="shared" si="65"/>
        <v/>
      </c>
      <c r="I398" s="177" t="str">
        <f t="shared" si="66"/>
        <v/>
      </c>
      <c r="J398" s="178" t="str">
        <f t="shared" si="67"/>
        <v/>
      </c>
      <c r="K398" s="171" t="str">
        <f t="shared" si="68"/>
        <v/>
      </c>
      <c r="L398" s="179" t="e">
        <f t="shared" si="71"/>
        <v>#VALUE!</v>
      </c>
      <c r="M398" s="180"/>
      <c r="N398" s="216">
        <f t="shared" si="77"/>
        <v>0</v>
      </c>
      <c r="R398" s="188"/>
      <c r="S398" s="191"/>
      <c r="T398" s="190"/>
    </row>
    <row r="399" spans="1:20" ht="13.75" thickBot="1" x14ac:dyDescent="0.85">
      <c r="A399" s="79">
        <f t="shared" si="72"/>
        <v>381</v>
      </c>
      <c r="B399" s="174">
        <f t="shared" si="73"/>
        <v>32</v>
      </c>
      <c r="C399" s="175" t="str">
        <f t="shared" si="74"/>
        <v/>
      </c>
      <c r="D399" s="176" t="str">
        <f t="shared" si="75"/>
        <v/>
      </c>
      <c r="E399" s="167"/>
      <c r="F399" s="177" t="str">
        <f t="shared" si="69"/>
        <v/>
      </c>
      <c r="G399" s="169" t="str">
        <f t="shared" si="70"/>
        <v/>
      </c>
      <c r="H399" s="177" t="str">
        <f t="shared" si="65"/>
        <v/>
      </c>
      <c r="I399" s="177" t="str">
        <f t="shared" si="66"/>
        <v/>
      </c>
      <c r="J399" s="178" t="str">
        <f t="shared" si="67"/>
        <v/>
      </c>
      <c r="K399" s="171" t="str">
        <f t="shared" si="68"/>
        <v/>
      </c>
      <c r="L399" s="179" t="e">
        <f t="shared" si="71"/>
        <v>#VALUE!</v>
      </c>
      <c r="M399" s="180"/>
      <c r="N399" s="216">
        <f t="shared" si="77"/>
        <v>0</v>
      </c>
      <c r="R399" s="188"/>
      <c r="S399" s="191"/>
      <c r="T399" s="190"/>
    </row>
    <row r="400" spans="1:20" ht="13.75" thickBot="1" x14ac:dyDescent="0.85">
      <c r="A400" s="79">
        <f t="shared" si="72"/>
        <v>382</v>
      </c>
      <c r="B400" s="174">
        <f t="shared" si="73"/>
        <v>32</v>
      </c>
      <c r="C400" s="175" t="str">
        <f t="shared" si="74"/>
        <v/>
      </c>
      <c r="D400" s="176" t="str">
        <f t="shared" si="75"/>
        <v/>
      </c>
      <c r="E400" s="167"/>
      <c r="F400" s="177" t="str">
        <f t="shared" si="69"/>
        <v/>
      </c>
      <c r="G400" s="169" t="str">
        <f t="shared" si="70"/>
        <v/>
      </c>
      <c r="H400" s="177" t="str">
        <f t="shared" si="65"/>
        <v/>
      </c>
      <c r="I400" s="177" t="str">
        <f t="shared" si="66"/>
        <v/>
      </c>
      <c r="J400" s="178" t="str">
        <f t="shared" si="67"/>
        <v/>
      </c>
      <c r="K400" s="171" t="str">
        <f t="shared" si="68"/>
        <v/>
      </c>
      <c r="L400" s="179" t="e">
        <f t="shared" si="71"/>
        <v>#VALUE!</v>
      </c>
      <c r="M400" s="180"/>
      <c r="N400" s="216">
        <f t="shared" si="77"/>
        <v>0</v>
      </c>
      <c r="R400" s="188"/>
      <c r="S400" s="191"/>
      <c r="T400" s="190"/>
    </row>
    <row r="401" spans="1:20" ht="13.75" thickBot="1" x14ac:dyDescent="0.85">
      <c r="A401" s="79">
        <f t="shared" si="72"/>
        <v>383</v>
      </c>
      <c r="B401" s="174">
        <f t="shared" si="73"/>
        <v>32</v>
      </c>
      <c r="C401" s="175" t="str">
        <f t="shared" si="74"/>
        <v/>
      </c>
      <c r="D401" s="176" t="str">
        <f t="shared" si="75"/>
        <v/>
      </c>
      <c r="E401" s="167"/>
      <c r="F401" s="177" t="str">
        <f t="shared" si="69"/>
        <v/>
      </c>
      <c r="G401" s="169" t="str">
        <f t="shared" si="70"/>
        <v/>
      </c>
      <c r="H401" s="177" t="str">
        <f t="shared" si="65"/>
        <v/>
      </c>
      <c r="I401" s="177" t="str">
        <f t="shared" si="66"/>
        <v/>
      </c>
      <c r="J401" s="178" t="str">
        <f t="shared" si="67"/>
        <v/>
      </c>
      <c r="K401" s="171" t="str">
        <f t="shared" si="68"/>
        <v/>
      </c>
      <c r="L401" s="179" t="e">
        <f t="shared" si="71"/>
        <v>#VALUE!</v>
      </c>
      <c r="M401" s="180"/>
      <c r="N401" s="216">
        <f t="shared" si="77"/>
        <v>0</v>
      </c>
      <c r="R401" s="188"/>
      <c r="S401" s="191"/>
      <c r="T401" s="190"/>
    </row>
    <row r="402" spans="1:20" ht="13.75" thickBot="1" x14ac:dyDescent="0.85">
      <c r="A402" s="79">
        <f t="shared" si="72"/>
        <v>384</v>
      </c>
      <c r="B402" s="174">
        <f t="shared" si="73"/>
        <v>32</v>
      </c>
      <c r="C402" s="175" t="str">
        <f t="shared" si="74"/>
        <v/>
      </c>
      <c r="D402" s="176" t="str">
        <f t="shared" si="75"/>
        <v/>
      </c>
      <c r="E402" s="167"/>
      <c r="F402" s="177" t="str">
        <f t="shared" si="69"/>
        <v/>
      </c>
      <c r="G402" s="169" t="str">
        <f t="shared" si="70"/>
        <v/>
      </c>
      <c r="H402" s="177" t="str">
        <f t="shared" si="65"/>
        <v/>
      </c>
      <c r="I402" s="177" t="str">
        <f t="shared" si="66"/>
        <v/>
      </c>
      <c r="J402" s="178" t="str">
        <f t="shared" si="67"/>
        <v/>
      </c>
      <c r="K402" s="171" t="str">
        <f t="shared" si="68"/>
        <v/>
      </c>
      <c r="L402" s="179" t="e">
        <f t="shared" si="71"/>
        <v>#VALUE!</v>
      </c>
      <c r="M402" s="180"/>
      <c r="N402" s="216">
        <f t="shared" si="77"/>
        <v>0</v>
      </c>
      <c r="R402" s="188"/>
      <c r="S402" s="191"/>
      <c r="T402" s="190"/>
    </row>
    <row r="403" spans="1:20" ht="13.75" thickBot="1" x14ac:dyDescent="0.85">
      <c r="A403" s="79">
        <f t="shared" si="72"/>
        <v>385</v>
      </c>
      <c r="B403" s="174">
        <f t="shared" si="73"/>
        <v>32</v>
      </c>
      <c r="C403" s="175" t="str">
        <f t="shared" si="74"/>
        <v/>
      </c>
      <c r="D403" s="176" t="str">
        <f t="shared" si="75"/>
        <v/>
      </c>
      <c r="E403" s="167"/>
      <c r="F403" s="177" t="str">
        <f t="shared" si="69"/>
        <v/>
      </c>
      <c r="G403" s="169" t="str">
        <f t="shared" si="70"/>
        <v/>
      </c>
      <c r="H403" s="177" t="str">
        <f t="shared" ref="H403:H466" si="78">IF(M403&gt;0,($K$13*F403),"")</f>
        <v/>
      </c>
      <c r="I403" s="177" t="str">
        <f t="shared" ref="I403:I466" si="79">IF(M403&gt;0,($K$15*F403),"")</f>
        <v/>
      </c>
      <c r="J403" s="178" t="str">
        <f t="shared" ref="J403:J466" si="80">IF(M403&gt;0,((F403*$K$9)*$O$12),"")</f>
        <v/>
      </c>
      <c r="K403" s="171" t="str">
        <f t="shared" ref="K403:K466" si="81">IF(G403&gt;$I$12,((G403-$I$12)*$K$17),"")</f>
        <v/>
      </c>
      <c r="L403" s="179" t="e">
        <f t="shared" si="71"/>
        <v>#VALUE!</v>
      </c>
      <c r="M403" s="180"/>
      <c r="N403" s="216">
        <f t="shared" si="77"/>
        <v>0</v>
      </c>
      <c r="R403" s="188"/>
      <c r="S403" s="191"/>
      <c r="T403" s="190"/>
    </row>
    <row r="404" spans="1:20" ht="13.75" thickBot="1" x14ac:dyDescent="0.85">
      <c r="A404" s="79">
        <f t="shared" si="72"/>
        <v>386</v>
      </c>
      <c r="B404" s="174">
        <f t="shared" si="73"/>
        <v>32</v>
      </c>
      <c r="C404" s="175" t="str">
        <f t="shared" si="74"/>
        <v/>
      </c>
      <c r="D404" s="176" t="str">
        <f t="shared" si="75"/>
        <v/>
      </c>
      <c r="E404" s="167"/>
      <c r="F404" s="177" t="str">
        <f t="shared" ref="F404:F467" si="82">IF(M404&gt;0,(F403+D404),"")</f>
        <v/>
      </c>
      <c r="G404" s="169" t="str">
        <f t="shared" ref="G404:G467" si="83">IF(M404&gt;0,(F404+$E$17+$I$13),"")</f>
        <v/>
      </c>
      <c r="H404" s="177" t="str">
        <f t="shared" si="78"/>
        <v/>
      </c>
      <c r="I404" s="177" t="str">
        <f t="shared" si="79"/>
        <v/>
      </c>
      <c r="J404" s="178" t="str">
        <f t="shared" si="80"/>
        <v/>
      </c>
      <c r="K404" s="171" t="str">
        <f t="shared" si="81"/>
        <v/>
      </c>
      <c r="L404" s="179" t="e">
        <f t="shared" ref="L404:L467" si="84">0.052*K$12*G404</f>
        <v>#VALUE!</v>
      </c>
      <c r="M404" s="180"/>
      <c r="N404" s="216">
        <f t="shared" si="77"/>
        <v>0</v>
      </c>
      <c r="R404" s="188"/>
      <c r="S404" s="191"/>
      <c r="T404" s="190"/>
    </row>
    <row r="405" spans="1:20" ht="13.75" thickBot="1" x14ac:dyDescent="0.85">
      <c r="A405" s="79">
        <f t="shared" ref="A405:A468" si="85">A404+1</f>
        <v>387</v>
      </c>
      <c r="B405" s="174">
        <f t="shared" ref="B405:B468" si="86">IF(M405&lt;=1,(0),IF(M405&lt;3600,(1),IF(M405&gt;=3601,(2),"")))+B404</f>
        <v>32</v>
      </c>
      <c r="C405" s="175" t="str">
        <f t="shared" ref="C405:C468" si="87">IF(M405&gt;0,($I$14-B405),"")</f>
        <v/>
      </c>
      <c r="D405" s="176" t="str">
        <f t="shared" ref="D405:D468" si="88">IF(M405&gt;0,(M405/100),"")</f>
        <v/>
      </c>
      <c r="E405" s="167"/>
      <c r="F405" s="177" t="str">
        <f t="shared" si="82"/>
        <v/>
      </c>
      <c r="G405" s="169" t="str">
        <f t="shared" si="83"/>
        <v/>
      </c>
      <c r="H405" s="177" t="str">
        <f t="shared" si="78"/>
        <v/>
      </c>
      <c r="I405" s="177" t="str">
        <f t="shared" si="79"/>
        <v/>
      </c>
      <c r="J405" s="178" t="str">
        <f t="shared" si="80"/>
        <v/>
      </c>
      <c r="K405" s="171" t="str">
        <f t="shared" si="81"/>
        <v/>
      </c>
      <c r="L405" s="179" t="e">
        <f t="shared" si="84"/>
        <v>#VALUE!</v>
      </c>
      <c r="M405" s="180"/>
      <c r="N405" s="216">
        <f t="shared" si="77"/>
        <v>0</v>
      </c>
      <c r="R405" s="188"/>
      <c r="S405" s="191"/>
      <c r="T405" s="190"/>
    </row>
    <row r="406" spans="1:20" ht="13.75" thickBot="1" x14ac:dyDescent="0.85">
      <c r="A406" s="79">
        <f t="shared" si="85"/>
        <v>388</v>
      </c>
      <c r="B406" s="174">
        <f t="shared" si="86"/>
        <v>32</v>
      </c>
      <c r="C406" s="175" t="str">
        <f t="shared" si="87"/>
        <v/>
      </c>
      <c r="D406" s="176" t="str">
        <f t="shared" si="88"/>
        <v/>
      </c>
      <c r="E406" s="167"/>
      <c r="F406" s="177" t="str">
        <f t="shared" si="82"/>
        <v/>
      </c>
      <c r="G406" s="169" t="str">
        <f t="shared" si="83"/>
        <v/>
      </c>
      <c r="H406" s="177" t="str">
        <f t="shared" si="78"/>
        <v/>
      </c>
      <c r="I406" s="177" t="str">
        <f t="shared" si="79"/>
        <v/>
      </c>
      <c r="J406" s="178" t="str">
        <f t="shared" si="80"/>
        <v/>
      </c>
      <c r="K406" s="171" t="str">
        <f t="shared" si="81"/>
        <v/>
      </c>
      <c r="L406" s="179" t="e">
        <f t="shared" si="84"/>
        <v>#VALUE!</v>
      </c>
      <c r="M406" s="180"/>
      <c r="N406" s="216">
        <f t="shared" si="77"/>
        <v>0</v>
      </c>
      <c r="R406" s="188"/>
      <c r="S406" s="191"/>
      <c r="T406" s="190"/>
    </row>
    <row r="407" spans="1:20" ht="13.75" thickBot="1" x14ac:dyDescent="0.85">
      <c r="A407" s="79">
        <f t="shared" si="85"/>
        <v>389</v>
      </c>
      <c r="B407" s="174">
        <f t="shared" si="86"/>
        <v>32</v>
      </c>
      <c r="C407" s="175" t="str">
        <f t="shared" si="87"/>
        <v/>
      </c>
      <c r="D407" s="176" t="str">
        <f t="shared" si="88"/>
        <v/>
      </c>
      <c r="E407" s="167"/>
      <c r="F407" s="177" t="str">
        <f t="shared" si="82"/>
        <v/>
      </c>
      <c r="G407" s="169" t="str">
        <f t="shared" si="83"/>
        <v/>
      </c>
      <c r="H407" s="177" t="str">
        <f t="shared" si="78"/>
        <v/>
      </c>
      <c r="I407" s="177" t="str">
        <f t="shared" si="79"/>
        <v/>
      </c>
      <c r="J407" s="178" t="str">
        <f t="shared" si="80"/>
        <v/>
      </c>
      <c r="K407" s="171" t="str">
        <f t="shared" si="81"/>
        <v/>
      </c>
      <c r="L407" s="179" t="e">
        <f t="shared" si="84"/>
        <v>#VALUE!</v>
      </c>
      <c r="M407" s="180"/>
      <c r="N407" s="216">
        <f t="shared" si="77"/>
        <v>0</v>
      </c>
      <c r="R407" s="188"/>
      <c r="S407" s="191"/>
      <c r="T407" s="190"/>
    </row>
    <row r="408" spans="1:20" ht="13.75" thickBot="1" x14ac:dyDescent="0.85">
      <c r="A408" s="79">
        <f t="shared" si="85"/>
        <v>390</v>
      </c>
      <c r="B408" s="174">
        <f t="shared" si="86"/>
        <v>32</v>
      </c>
      <c r="C408" s="175" t="str">
        <f t="shared" si="87"/>
        <v/>
      </c>
      <c r="D408" s="176" t="str">
        <f t="shared" si="88"/>
        <v/>
      </c>
      <c r="E408" s="181">
        <f>SUM(D399:D408)</f>
        <v>0</v>
      </c>
      <c r="F408" s="177" t="str">
        <f t="shared" si="82"/>
        <v/>
      </c>
      <c r="G408" s="169" t="str">
        <f t="shared" si="83"/>
        <v/>
      </c>
      <c r="H408" s="177" t="str">
        <f t="shared" si="78"/>
        <v/>
      </c>
      <c r="I408" s="177" t="str">
        <f t="shared" si="79"/>
        <v/>
      </c>
      <c r="J408" s="178" t="str">
        <f t="shared" si="80"/>
        <v/>
      </c>
      <c r="K408" s="171" t="str">
        <f t="shared" si="81"/>
        <v/>
      </c>
      <c r="L408" s="179" t="e">
        <f t="shared" si="84"/>
        <v>#VALUE!</v>
      </c>
      <c r="M408" s="180"/>
      <c r="N408" s="216">
        <f t="shared" si="77"/>
        <v>0</v>
      </c>
      <c r="R408" s="188"/>
      <c r="S408" s="191"/>
      <c r="T408" s="190"/>
    </row>
    <row r="409" spans="1:20" ht="13.75" thickBot="1" x14ac:dyDescent="0.85">
      <c r="A409" s="79">
        <f t="shared" si="85"/>
        <v>391</v>
      </c>
      <c r="B409" s="174">
        <f t="shared" si="86"/>
        <v>32</v>
      </c>
      <c r="C409" s="175" t="str">
        <f t="shared" si="87"/>
        <v/>
      </c>
      <c r="D409" s="176" t="str">
        <f t="shared" si="88"/>
        <v/>
      </c>
      <c r="E409" s="167"/>
      <c r="F409" s="177" t="str">
        <f t="shared" si="82"/>
        <v/>
      </c>
      <c r="G409" s="169" t="str">
        <f t="shared" si="83"/>
        <v/>
      </c>
      <c r="H409" s="177" t="str">
        <f t="shared" si="78"/>
        <v/>
      </c>
      <c r="I409" s="177" t="str">
        <f t="shared" si="79"/>
        <v/>
      </c>
      <c r="J409" s="178" t="str">
        <f t="shared" si="80"/>
        <v/>
      </c>
      <c r="K409" s="171" t="str">
        <f t="shared" si="81"/>
        <v/>
      </c>
      <c r="L409" s="179" t="e">
        <f t="shared" si="84"/>
        <v>#VALUE!</v>
      </c>
      <c r="M409" s="180"/>
      <c r="N409" s="216">
        <f t="shared" si="77"/>
        <v>0</v>
      </c>
      <c r="R409" s="188"/>
      <c r="S409" s="191"/>
      <c r="T409" s="190"/>
    </row>
    <row r="410" spans="1:20" ht="13.75" thickBot="1" x14ac:dyDescent="0.85">
      <c r="A410" s="79">
        <f t="shared" si="85"/>
        <v>392</v>
      </c>
      <c r="B410" s="174">
        <f t="shared" si="86"/>
        <v>32</v>
      </c>
      <c r="C410" s="175" t="str">
        <f t="shared" si="87"/>
        <v/>
      </c>
      <c r="D410" s="176" t="str">
        <f t="shared" si="88"/>
        <v/>
      </c>
      <c r="E410" s="167"/>
      <c r="F410" s="177" t="str">
        <f t="shared" si="82"/>
        <v/>
      </c>
      <c r="G410" s="169" t="str">
        <f t="shared" si="83"/>
        <v/>
      </c>
      <c r="H410" s="177" t="str">
        <f t="shared" si="78"/>
        <v/>
      </c>
      <c r="I410" s="177" t="str">
        <f t="shared" si="79"/>
        <v/>
      </c>
      <c r="J410" s="178" t="str">
        <f t="shared" si="80"/>
        <v/>
      </c>
      <c r="K410" s="171" t="str">
        <f t="shared" si="81"/>
        <v/>
      </c>
      <c r="L410" s="179" t="e">
        <f t="shared" si="84"/>
        <v>#VALUE!</v>
      </c>
      <c r="M410" s="180"/>
      <c r="N410" s="216">
        <f t="shared" si="77"/>
        <v>0</v>
      </c>
      <c r="R410" s="188"/>
      <c r="S410" s="191"/>
      <c r="T410" s="190"/>
    </row>
    <row r="411" spans="1:20" ht="13.75" thickBot="1" x14ac:dyDescent="0.85">
      <c r="A411" s="79">
        <f t="shared" si="85"/>
        <v>393</v>
      </c>
      <c r="B411" s="174">
        <f t="shared" si="86"/>
        <v>32</v>
      </c>
      <c r="C411" s="175" t="str">
        <f t="shared" si="87"/>
        <v/>
      </c>
      <c r="D411" s="176" t="str">
        <f t="shared" si="88"/>
        <v/>
      </c>
      <c r="E411" s="167"/>
      <c r="F411" s="177" t="str">
        <f t="shared" si="82"/>
        <v/>
      </c>
      <c r="G411" s="169" t="str">
        <f t="shared" si="83"/>
        <v/>
      </c>
      <c r="H411" s="177" t="str">
        <f t="shared" si="78"/>
        <v/>
      </c>
      <c r="I411" s="177" t="str">
        <f t="shared" si="79"/>
        <v/>
      </c>
      <c r="J411" s="178" t="str">
        <f t="shared" si="80"/>
        <v/>
      </c>
      <c r="K411" s="171" t="str">
        <f t="shared" si="81"/>
        <v/>
      </c>
      <c r="L411" s="179" t="e">
        <f t="shared" si="84"/>
        <v>#VALUE!</v>
      </c>
      <c r="M411" s="180"/>
      <c r="N411" s="216">
        <f t="shared" si="77"/>
        <v>0</v>
      </c>
      <c r="R411" s="188"/>
      <c r="S411" s="191"/>
      <c r="T411" s="190"/>
    </row>
    <row r="412" spans="1:20" ht="13.75" thickBot="1" x14ac:dyDescent="0.85">
      <c r="A412" s="79">
        <f t="shared" si="85"/>
        <v>394</v>
      </c>
      <c r="B412" s="174">
        <f t="shared" si="86"/>
        <v>32</v>
      </c>
      <c r="C412" s="175" t="str">
        <f t="shared" si="87"/>
        <v/>
      </c>
      <c r="D412" s="176" t="str">
        <f t="shared" si="88"/>
        <v/>
      </c>
      <c r="E412" s="167"/>
      <c r="F412" s="177" t="str">
        <f t="shared" si="82"/>
        <v/>
      </c>
      <c r="G412" s="169" t="str">
        <f t="shared" si="83"/>
        <v/>
      </c>
      <c r="H412" s="177" t="str">
        <f t="shared" si="78"/>
        <v/>
      </c>
      <c r="I412" s="177" t="str">
        <f t="shared" si="79"/>
        <v/>
      </c>
      <c r="J412" s="178" t="str">
        <f t="shared" si="80"/>
        <v/>
      </c>
      <c r="K412" s="171" t="str">
        <f t="shared" si="81"/>
        <v/>
      </c>
      <c r="L412" s="179" t="e">
        <f t="shared" si="84"/>
        <v>#VALUE!</v>
      </c>
      <c r="M412" s="180"/>
      <c r="N412" s="216">
        <f t="shared" si="77"/>
        <v>0</v>
      </c>
      <c r="R412" s="188"/>
      <c r="S412" s="191"/>
      <c r="T412" s="190"/>
    </row>
    <row r="413" spans="1:20" ht="13.75" thickBot="1" x14ac:dyDescent="0.85">
      <c r="A413" s="79">
        <f t="shared" si="85"/>
        <v>395</v>
      </c>
      <c r="B413" s="174">
        <f t="shared" si="86"/>
        <v>32</v>
      </c>
      <c r="C413" s="175" t="str">
        <f t="shared" si="87"/>
        <v/>
      </c>
      <c r="D413" s="176" t="str">
        <f t="shared" si="88"/>
        <v/>
      </c>
      <c r="E413" s="167"/>
      <c r="F413" s="177" t="str">
        <f t="shared" si="82"/>
        <v/>
      </c>
      <c r="G413" s="169" t="str">
        <f t="shared" si="83"/>
        <v/>
      </c>
      <c r="H413" s="177" t="str">
        <f t="shared" si="78"/>
        <v/>
      </c>
      <c r="I413" s="177" t="str">
        <f t="shared" si="79"/>
        <v/>
      </c>
      <c r="J413" s="178" t="str">
        <f t="shared" si="80"/>
        <v/>
      </c>
      <c r="K413" s="171" t="str">
        <f t="shared" si="81"/>
        <v/>
      </c>
      <c r="L413" s="179" t="e">
        <f t="shared" si="84"/>
        <v>#VALUE!</v>
      </c>
      <c r="M413" s="180"/>
      <c r="N413" s="216">
        <f t="shared" si="77"/>
        <v>0</v>
      </c>
      <c r="R413" s="188"/>
      <c r="S413" s="191"/>
      <c r="T413" s="190"/>
    </row>
    <row r="414" spans="1:20" ht="13.75" thickBot="1" x14ac:dyDescent="0.85">
      <c r="A414" s="79">
        <f t="shared" si="85"/>
        <v>396</v>
      </c>
      <c r="B414" s="174">
        <f t="shared" si="86"/>
        <v>32</v>
      </c>
      <c r="C414" s="175" t="str">
        <f t="shared" si="87"/>
        <v/>
      </c>
      <c r="D414" s="176" t="str">
        <f t="shared" si="88"/>
        <v/>
      </c>
      <c r="E414" s="167"/>
      <c r="F414" s="177" t="str">
        <f t="shared" si="82"/>
        <v/>
      </c>
      <c r="G414" s="169" t="str">
        <f t="shared" si="83"/>
        <v/>
      </c>
      <c r="H414" s="177" t="str">
        <f t="shared" si="78"/>
        <v/>
      </c>
      <c r="I414" s="177" t="str">
        <f t="shared" si="79"/>
        <v/>
      </c>
      <c r="J414" s="178" t="str">
        <f t="shared" si="80"/>
        <v/>
      </c>
      <c r="K414" s="171" t="str">
        <f t="shared" si="81"/>
        <v/>
      </c>
      <c r="L414" s="179" t="e">
        <f t="shared" si="84"/>
        <v>#VALUE!</v>
      </c>
      <c r="M414" s="180"/>
      <c r="N414" s="216">
        <f t="shared" si="77"/>
        <v>0</v>
      </c>
      <c r="R414" s="188"/>
      <c r="S414" s="191"/>
      <c r="T414" s="190"/>
    </row>
    <row r="415" spans="1:20" ht="13.75" thickBot="1" x14ac:dyDescent="0.85">
      <c r="A415" s="79">
        <f t="shared" si="85"/>
        <v>397</v>
      </c>
      <c r="B415" s="174">
        <f t="shared" si="86"/>
        <v>32</v>
      </c>
      <c r="C415" s="175" t="str">
        <f t="shared" si="87"/>
        <v/>
      </c>
      <c r="D415" s="176" t="str">
        <f t="shared" si="88"/>
        <v/>
      </c>
      <c r="E415" s="167"/>
      <c r="F415" s="177" t="str">
        <f t="shared" si="82"/>
        <v/>
      </c>
      <c r="G415" s="169" t="str">
        <f t="shared" si="83"/>
        <v/>
      </c>
      <c r="H415" s="177" t="str">
        <f t="shared" si="78"/>
        <v/>
      </c>
      <c r="I415" s="177" t="str">
        <f t="shared" si="79"/>
        <v/>
      </c>
      <c r="J415" s="178" t="str">
        <f t="shared" si="80"/>
        <v/>
      </c>
      <c r="K415" s="171" t="str">
        <f t="shared" si="81"/>
        <v/>
      </c>
      <c r="L415" s="179" t="e">
        <f t="shared" si="84"/>
        <v>#VALUE!</v>
      </c>
      <c r="M415" s="180"/>
      <c r="N415" s="216">
        <f t="shared" si="77"/>
        <v>0</v>
      </c>
      <c r="R415" s="188"/>
      <c r="S415" s="191"/>
      <c r="T415" s="190"/>
    </row>
    <row r="416" spans="1:20" ht="13.75" thickBot="1" x14ac:dyDescent="0.85">
      <c r="A416" s="79">
        <f t="shared" si="85"/>
        <v>398</v>
      </c>
      <c r="B416" s="174">
        <f t="shared" si="86"/>
        <v>32</v>
      </c>
      <c r="C416" s="175" t="str">
        <f t="shared" si="87"/>
        <v/>
      </c>
      <c r="D416" s="176" t="str">
        <f t="shared" si="88"/>
        <v/>
      </c>
      <c r="E416" s="167"/>
      <c r="F416" s="177" t="str">
        <f t="shared" si="82"/>
        <v/>
      </c>
      <c r="G416" s="169" t="str">
        <f t="shared" si="83"/>
        <v/>
      </c>
      <c r="H416" s="177" t="str">
        <f t="shared" si="78"/>
        <v/>
      </c>
      <c r="I416" s="177" t="str">
        <f t="shared" si="79"/>
        <v/>
      </c>
      <c r="J416" s="178" t="str">
        <f t="shared" si="80"/>
        <v/>
      </c>
      <c r="K416" s="171" t="str">
        <f t="shared" si="81"/>
        <v/>
      </c>
      <c r="L416" s="179" t="e">
        <f t="shared" si="84"/>
        <v>#VALUE!</v>
      </c>
      <c r="M416" s="180"/>
      <c r="N416" s="216">
        <f t="shared" si="77"/>
        <v>0</v>
      </c>
      <c r="R416" s="188"/>
      <c r="S416" s="191"/>
      <c r="T416" s="190"/>
    </row>
    <row r="417" spans="1:20" ht="13.75" thickBot="1" x14ac:dyDescent="0.85">
      <c r="A417" s="79">
        <f t="shared" si="85"/>
        <v>399</v>
      </c>
      <c r="B417" s="174">
        <f t="shared" si="86"/>
        <v>32</v>
      </c>
      <c r="C417" s="175" t="str">
        <f t="shared" si="87"/>
        <v/>
      </c>
      <c r="D417" s="176" t="str">
        <f t="shared" si="88"/>
        <v/>
      </c>
      <c r="E417" s="167"/>
      <c r="F417" s="177" t="str">
        <f t="shared" si="82"/>
        <v/>
      </c>
      <c r="G417" s="169" t="str">
        <f t="shared" si="83"/>
        <v/>
      </c>
      <c r="H417" s="177" t="str">
        <f t="shared" si="78"/>
        <v/>
      </c>
      <c r="I417" s="177" t="str">
        <f t="shared" si="79"/>
        <v/>
      </c>
      <c r="J417" s="178" t="str">
        <f t="shared" si="80"/>
        <v/>
      </c>
      <c r="K417" s="171" t="str">
        <f t="shared" si="81"/>
        <v/>
      </c>
      <c r="L417" s="179" t="e">
        <f t="shared" si="84"/>
        <v>#VALUE!</v>
      </c>
      <c r="M417" s="180"/>
      <c r="N417" s="216">
        <f t="shared" si="77"/>
        <v>0</v>
      </c>
      <c r="R417" s="188"/>
      <c r="S417" s="191"/>
      <c r="T417" s="190"/>
    </row>
    <row r="418" spans="1:20" ht="13.75" thickBot="1" x14ac:dyDescent="0.85">
      <c r="A418" s="79">
        <f t="shared" si="85"/>
        <v>400</v>
      </c>
      <c r="B418" s="174">
        <f t="shared" si="86"/>
        <v>32</v>
      </c>
      <c r="C418" s="175" t="str">
        <f t="shared" si="87"/>
        <v/>
      </c>
      <c r="D418" s="176" t="str">
        <f t="shared" si="88"/>
        <v/>
      </c>
      <c r="E418" s="181">
        <f>SUM(D409:D418)</f>
        <v>0</v>
      </c>
      <c r="F418" s="177" t="str">
        <f t="shared" si="82"/>
        <v/>
      </c>
      <c r="G418" s="169" t="str">
        <f t="shared" si="83"/>
        <v/>
      </c>
      <c r="H418" s="177" t="str">
        <f t="shared" si="78"/>
        <v/>
      </c>
      <c r="I418" s="177" t="str">
        <f t="shared" si="79"/>
        <v/>
      </c>
      <c r="J418" s="178" t="str">
        <f t="shared" si="80"/>
        <v/>
      </c>
      <c r="K418" s="171" t="str">
        <f t="shared" si="81"/>
        <v/>
      </c>
      <c r="L418" s="179" t="e">
        <f t="shared" si="84"/>
        <v>#VALUE!</v>
      </c>
      <c r="M418" s="180"/>
      <c r="N418" s="216">
        <f t="shared" si="77"/>
        <v>0</v>
      </c>
      <c r="R418" s="188"/>
      <c r="S418" s="191"/>
      <c r="T418" s="190"/>
    </row>
    <row r="419" spans="1:20" ht="13.75" thickBot="1" x14ac:dyDescent="0.85">
      <c r="A419" s="79">
        <f t="shared" si="85"/>
        <v>401</v>
      </c>
      <c r="B419" s="174">
        <f t="shared" si="86"/>
        <v>32</v>
      </c>
      <c r="C419" s="175" t="str">
        <f t="shared" si="87"/>
        <v/>
      </c>
      <c r="D419" s="176" t="str">
        <f t="shared" si="88"/>
        <v/>
      </c>
      <c r="E419" s="167"/>
      <c r="F419" s="177" t="str">
        <f t="shared" si="82"/>
        <v/>
      </c>
      <c r="G419" s="169" t="str">
        <f t="shared" si="83"/>
        <v/>
      </c>
      <c r="H419" s="177" t="str">
        <f t="shared" si="78"/>
        <v/>
      </c>
      <c r="I419" s="177" t="str">
        <f t="shared" si="79"/>
        <v/>
      </c>
      <c r="J419" s="178" t="str">
        <f t="shared" si="80"/>
        <v/>
      </c>
      <c r="K419" s="171" t="str">
        <f t="shared" si="81"/>
        <v/>
      </c>
      <c r="L419" s="179" t="e">
        <f t="shared" si="84"/>
        <v>#VALUE!</v>
      </c>
      <c r="M419" s="180"/>
      <c r="N419" s="216">
        <f t="shared" si="77"/>
        <v>0</v>
      </c>
      <c r="R419" s="188"/>
      <c r="S419" s="191"/>
      <c r="T419" s="190"/>
    </row>
    <row r="420" spans="1:20" ht="13.75" thickBot="1" x14ac:dyDescent="0.85">
      <c r="A420" s="79">
        <f t="shared" si="85"/>
        <v>402</v>
      </c>
      <c r="B420" s="174">
        <f t="shared" si="86"/>
        <v>32</v>
      </c>
      <c r="C420" s="175" t="str">
        <f t="shared" si="87"/>
        <v/>
      </c>
      <c r="D420" s="176" t="str">
        <f t="shared" si="88"/>
        <v/>
      </c>
      <c r="E420" s="167"/>
      <c r="F420" s="177" t="str">
        <f t="shared" si="82"/>
        <v/>
      </c>
      <c r="G420" s="169" t="str">
        <f t="shared" si="83"/>
        <v/>
      </c>
      <c r="H420" s="177" t="str">
        <f t="shared" si="78"/>
        <v/>
      </c>
      <c r="I420" s="177" t="str">
        <f t="shared" si="79"/>
        <v/>
      </c>
      <c r="J420" s="178" t="str">
        <f t="shared" si="80"/>
        <v/>
      </c>
      <c r="K420" s="171" t="str">
        <f t="shared" si="81"/>
        <v/>
      </c>
      <c r="L420" s="179" t="e">
        <f t="shared" si="84"/>
        <v>#VALUE!</v>
      </c>
      <c r="M420" s="180"/>
      <c r="N420" s="216">
        <f t="shared" si="77"/>
        <v>0</v>
      </c>
      <c r="R420" s="188"/>
      <c r="S420" s="191"/>
      <c r="T420" s="190"/>
    </row>
    <row r="421" spans="1:20" ht="13.75" thickBot="1" x14ac:dyDescent="0.85">
      <c r="A421" s="79">
        <f t="shared" si="85"/>
        <v>403</v>
      </c>
      <c r="B421" s="174">
        <f t="shared" si="86"/>
        <v>32</v>
      </c>
      <c r="C421" s="175" t="str">
        <f t="shared" si="87"/>
        <v/>
      </c>
      <c r="D421" s="176" t="str">
        <f t="shared" si="88"/>
        <v/>
      </c>
      <c r="E421" s="167"/>
      <c r="F421" s="177" t="str">
        <f t="shared" si="82"/>
        <v/>
      </c>
      <c r="G421" s="169" t="str">
        <f t="shared" si="83"/>
        <v/>
      </c>
      <c r="H421" s="177" t="str">
        <f t="shared" si="78"/>
        <v/>
      </c>
      <c r="I421" s="177" t="str">
        <f t="shared" si="79"/>
        <v/>
      </c>
      <c r="J421" s="178" t="str">
        <f t="shared" si="80"/>
        <v/>
      </c>
      <c r="K421" s="171" t="str">
        <f t="shared" si="81"/>
        <v/>
      </c>
      <c r="L421" s="179" t="e">
        <f t="shared" si="84"/>
        <v>#VALUE!</v>
      </c>
      <c r="M421" s="180"/>
      <c r="N421" s="216">
        <f t="shared" si="77"/>
        <v>0</v>
      </c>
      <c r="R421" s="188"/>
      <c r="S421" s="191"/>
      <c r="T421" s="190"/>
    </row>
    <row r="422" spans="1:20" ht="13.75" thickBot="1" x14ac:dyDescent="0.85">
      <c r="A422" s="79">
        <f t="shared" si="85"/>
        <v>404</v>
      </c>
      <c r="B422" s="174">
        <f t="shared" si="86"/>
        <v>32</v>
      </c>
      <c r="C422" s="175" t="str">
        <f t="shared" si="87"/>
        <v/>
      </c>
      <c r="D422" s="176" t="str">
        <f t="shared" si="88"/>
        <v/>
      </c>
      <c r="E422" s="167"/>
      <c r="F422" s="177" t="str">
        <f t="shared" si="82"/>
        <v/>
      </c>
      <c r="G422" s="169" t="str">
        <f t="shared" si="83"/>
        <v/>
      </c>
      <c r="H422" s="177" t="str">
        <f t="shared" si="78"/>
        <v/>
      </c>
      <c r="I422" s="177" t="str">
        <f t="shared" si="79"/>
        <v/>
      </c>
      <c r="J422" s="178" t="str">
        <f t="shared" si="80"/>
        <v/>
      </c>
      <c r="K422" s="171" t="str">
        <f t="shared" si="81"/>
        <v/>
      </c>
      <c r="L422" s="179" t="e">
        <f t="shared" si="84"/>
        <v>#VALUE!</v>
      </c>
      <c r="M422" s="180"/>
      <c r="N422" s="216">
        <f t="shared" si="77"/>
        <v>0</v>
      </c>
      <c r="R422" s="188"/>
      <c r="S422" s="191"/>
      <c r="T422" s="190"/>
    </row>
    <row r="423" spans="1:20" ht="13.75" thickBot="1" x14ac:dyDescent="0.85">
      <c r="A423" s="79">
        <f t="shared" si="85"/>
        <v>405</v>
      </c>
      <c r="B423" s="174">
        <f t="shared" si="86"/>
        <v>32</v>
      </c>
      <c r="C423" s="175" t="str">
        <f t="shared" si="87"/>
        <v/>
      </c>
      <c r="D423" s="176" t="str">
        <f t="shared" si="88"/>
        <v/>
      </c>
      <c r="E423" s="167"/>
      <c r="F423" s="177" t="str">
        <f t="shared" si="82"/>
        <v/>
      </c>
      <c r="G423" s="169" t="str">
        <f t="shared" si="83"/>
        <v/>
      </c>
      <c r="H423" s="177" t="str">
        <f t="shared" si="78"/>
        <v/>
      </c>
      <c r="I423" s="177" t="str">
        <f t="shared" si="79"/>
        <v/>
      </c>
      <c r="J423" s="178" t="str">
        <f t="shared" si="80"/>
        <v/>
      </c>
      <c r="K423" s="171" t="str">
        <f t="shared" si="81"/>
        <v/>
      </c>
      <c r="L423" s="179" t="e">
        <f t="shared" si="84"/>
        <v>#VALUE!</v>
      </c>
      <c r="M423" s="180"/>
      <c r="N423" s="216">
        <f t="shared" si="77"/>
        <v>0</v>
      </c>
      <c r="R423" s="188"/>
      <c r="S423" s="191"/>
      <c r="T423" s="190"/>
    </row>
    <row r="424" spans="1:20" ht="13.75" thickBot="1" x14ac:dyDescent="0.85">
      <c r="A424" s="79">
        <f t="shared" si="85"/>
        <v>406</v>
      </c>
      <c r="B424" s="174">
        <f t="shared" si="86"/>
        <v>32</v>
      </c>
      <c r="C424" s="175" t="str">
        <f t="shared" si="87"/>
        <v/>
      </c>
      <c r="D424" s="176" t="str">
        <f t="shared" si="88"/>
        <v/>
      </c>
      <c r="E424" s="167"/>
      <c r="F424" s="177" t="str">
        <f t="shared" si="82"/>
        <v/>
      </c>
      <c r="G424" s="169" t="str">
        <f t="shared" si="83"/>
        <v/>
      </c>
      <c r="H424" s="177" t="str">
        <f t="shared" si="78"/>
        <v/>
      </c>
      <c r="I424" s="177" t="str">
        <f t="shared" si="79"/>
        <v/>
      </c>
      <c r="J424" s="178" t="str">
        <f t="shared" si="80"/>
        <v/>
      </c>
      <c r="K424" s="171" t="str">
        <f t="shared" si="81"/>
        <v/>
      </c>
      <c r="L424" s="179" t="e">
        <f t="shared" si="84"/>
        <v>#VALUE!</v>
      </c>
      <c r="M424" s="180"/>
      <c r="N424" s="216">
        <f t="shared" si="77"/>
        <v>0</v>
      </c>
      <c r="R424" s="188"/>
      <c r="S424" s="191"/>
      <c r="T424" s="190"/>
    </row>
    <row r="425" spans="1:20" ht="13.75" thickBot="1" x14ac:dyDescent="0.85">
      <c r="A425" s="79">
        <f t="shared" si="85"/>
        <v>407</v>
      </c>
      <c r="B425" s="174">
        <f t="shared" si="86"/>
        <v>32</v>
      </c>
      <c r="C425" s="175" t="str">
        <f t="shared" si="87"/>
        <v/>
      </c>
      <c r="D425" s="176" t="str">
        <f t="shared" si="88"/>
        <v/>
      </c>
      <c r="E425" s="167"/>
      <c r="F425" s="177" t="str">
        <f t="shared" si="82"/>
        <v/>
      </c>
      <c r="G425" s="169" t="str">
        <f t="shared" si="83"/>
        <v/>
      </c>
      <c r="H425" s="177" t="str">
        <f t="shared" si="78"/>
        <v/>
      </c>
      <c r="I425" s="177" t="str">
        <f t="shared" si="79"/>
        <v/>
      </c>
      <c r="J425" s="178" t="str">
        <f t="shared" si="80"/>
        <v/>
      </c>
      <c r="K425" s="171" t="str">
        <f t="shared" si="81"/>
        <v/>
      </c>
      <c r="L425" s="179" t="e">
        <f t="shared" si="84"/>
        <v>#VALUE!</v>
      </c>
      <c r="M425" s="180"/>
      <c r="N425" s="216">
        <f t="shared" si="77"/>
        <v>0</v>
      </c>
      <c r="R425" s="188"/>
      <c r="S425" s="191"/>
      <c r="T425" s="190"/>
    </row>
    <row r="426" spans="1:20" ht="13.75" thickBot="1" x14ac:dyDescent="0.85">
      <c r="A426" s="79">
        <f t="shared" si="85"/>
        <v>408</v>
      </c>
      <c r="B426" s="174">
        <f t="shared" si="86"/>
        <v>32</v>
      </c>
      <c r="C426" s="175" t="str">
        <f t="shared" si="87"/>
        <v/>
      </c>
      <c r="D426" s="176" t="str">
        <f t="shared" si="88"/>
        <v/>
      </c>
      <c r="E426" s="167"/>
      <c r="F426" s="177" t="str">
        <f t="shared" si="82"/>
        <v/>
      </c>
      <c r="G426" s="169" t="str">
        <f t="shared" si="83"/>
        <v/>
      </c>
      <c r="H426" s="177" t="str">
        <f t="shared" si="78"/>
        <v/>
      </c>
      <c r="I426" s="177" t="str">
        <f t="shared" si="79"/>
        <v/>
      </c>
      <c r="J426" s="178" t="str">
        <f t="shared" si="80"/>
        <v/>
      </c>
      <c r="K426" s="171" t="str">
        <f t="shared" si="81"/>
        <v/>
      </c>
      <c r="L426" s="179" t="e">
        <f t="shared" si="84"/>
        <v>#VALUE!</v>
      </c>
      <c r="M426" s="180"/>
      <c r="N426" s="216">
        <f t="shared" si="77"/>
        <v>0</v>
      </c>
      <c r="R426" s="188"/>
      <c r="S426" s="191"/>
      <c r="T426" s="190"/>
    </row>
    <row r="427" spans="1:20" ht="13.75" thickBot="1" x14ac:dyDescent="0.85">
      <c r="A427" s="79">
        <f t="shared" si="85"/>
        <v>409</v>
      </c>
      <c r="B427" s="174">
        <f t="shared" si="86"/>
        <v>32</v>
      </c>
      <c r="C427" s="175" t="str">
        <f t="shared" si="87"/>
        <v/>
      </c>
      <c r="D427" s="176" t="str">
        <f t="shared" si="88"/>
        <v/>
      </c>
      <c r="E427" s="167"/>
      <c r="F427" s="177" t="str">
        <f t="shared" si="82"/>
        <v/>
      </c>
      <c r="G427" s="169" t="str">
        <f t="shared" si="83"/>
        <v/>
      </c>
      <c r="H427" s="177" t="str">
        <f t="shared" si="78"/>
        <v/>
      </c>
      <c r="I427" s="177" t="str">
        <f t="shared" si="79"/>
        <v/>
      </c>
      <c r="J427" s="178" t="str">
        <f t="shared" si="80"/>
        <v/>
      </c>
      <c r="K427" s="171" t="str">
        <f t="shared" si="81"/>
        <v/>
      </c>
      <c r="L427" s="179" t="e">
        <f t="shared" si="84"/>
        <v>#VALUE!</v>
      </c>
      <c r="M427" s="180"/>
      <c r="N427" s="216">
        <f t="shared" si="77"/>
        <v>0</v>
      </c>
      <c r="R427" s="188"/>
      <c r="S427" s="191"/>
      <c r="T427" s="190"/>
    </row>
    <row r="428" spans="1:20" ht="13.75" thickBot="1" x14ac:dyDescent="0.85">
      <c r="A428" s="79">
        <f t="shared" si="85"/>
        <v>410</v>
      </c>
      <c r="B428" s="174">
        <f t="shared" si="86"/>
        <v>32</v>
      </c>
      <c r="C428" s="175" t="str">
        <f t="shared" si="87"/>
        <v/>
      </c>
      <c r="D428" s="176" t="str">
        <f t="shared" si="88"/>
        <v/>
      </c>
      <c r="E428" s="181">
        <f>SUM(D419:D428)</f>
        <v>0</v>
      </c>
      <c r="F428" s="177" t="str">
        <f t="shared" si="82"/>
        <v/>
      </c>
      <c r="G428" s="169" t="str">
        <f t="shared" si="83"/>
        <v/>
      </c>
      <c r="H428" s="177" t="str">
        <f t="shared" si="78"/>
        <v/>
      </c>
      <c r="I428" s="177" t="str">
        <f t="shared" si="79"/>
        <v/>
      </c>
      <c r="J428" s="178" t="str">
        <f t="shared" si="80"/>
        <v/>
      </c>
      <c r="K428" s="171" t="str">
        <f t="shared" si="81"/>
        <v/>
      </c>
      <c r="L428" s="179" t="e">
        <f t="shared" si="84"/>
        <v>#VALUE!</v>
      </c>
      <c r="M428" s="180"/>
      <c r="N428" s="216">
        <f t="shared" si="77"/>
        <v>0</v>
      </c>
      <c r="R428" s="188"/>
      <c r="S428" s="191"/>
      <c r="T428" s="190"/>
    </row>
    <row r="429" spans="1:20" ht="13.75" thickBot="1" x14ac:dyDescent="0.85">
      <c r="A429" s="79">
        <f t="shared" si="85"/>
        <v>411</v>
      </c>
      <c r="B429" s="174">
        <f t="shared" si="86"/>
        <v>32</v>
      </c>
      <c r="C429" s="175" t="str">
        <f t="shared" si="87"/>
        <v/>
      </c>
      <c r="D429" s="176" t="str">
        <f t="shared" si="88"/>
        <v/>
      </c>
      <c r="E429" s="167"/>
      <c r="F429" s="177" t="str">
        <f t="shared" si="82"/>
        <v/>
      </c>
      <c r="G429" s="169" t="str">
        <f t="shared" si="83"/>
        <v/>
      </c>
      <c r="H429" s="177" t="str">
        <f t="shared" si="78"/>
        <v/>
      </c>
      <c r="I429" s="177" t="str">
        <f t="shared" si="79"/>
        <v/>
      </c>
      <c r="J429" s="178" t="str">
        <f t="shared" si="80"/>
        <v/>
      </c>
      <c r="K429" s="171" t="str">
        <f t="shared" si="81"/>
        <v/>
      </c>
      <c r="L429" s="179" t="e">
        <f t="shared" si="84"/>
        <v>#VALUE!</v>
      </c>
      <c r="M429" s="180"/>
      <c r="N429" s="216">
        <f t="shared" si="77"/>
        <v>0</v>
      </c>
      <c r="R429" s="188"/>
      <c r="S429" s="191"/>
      <c r="T429" s="190"/>
    </row>
    <row r="430" spans="1:20" ht="13.75" thickBot="1" x14ac:dyDescent="0.85">
      <c r="A430" s="79">
        <f t="shared" si="85"/>
        <v>412</v>
      </c>
      <c r="B430" s="174">
        <f t="shared" si="86"/>
        <v>32</v>
      </c>
      <c r="C430" s="175" t="str">
        <f t="shared" si="87"/>
        <v/>
      </c>
      <c r="D430" s="176" t="str">
        <f t="shared" si="88"/>
        <v/>
      </c>
      <c r="E430" s="167"/>
      <c r="F430" s="177" t="str">
        <f t="shared" si="82"/>
        <v/>
      </c>
      <c r="G430" s="169" t="str">
        <f t="shared" si="83"/>
        <v/>
      </c>
      <c r="H430" s="177" t="str">
        <f t="shared" si="78"/>
        <v/>
      </c>
      <c r="I430" s="177" t="str">
        <f t="shared" si="79"/>
        <v/>
      </c>
      <c r="J430" s="178" t="str">
        <f t="shared" si="80"/>
        <v/>
      </c>
      <c r="K430" s="171" t="str">
        <f t="shared" si="81"/>
        <v/>
      </c>
      <c r="L430" s="179" t="e">
        <f t="shared" si="84"/>
        <v>#VALUE!</v>
      </c>
      <c r="M430" s="180"/>
      <c r="N430" s="216">
        <f t="shared" si="77"/>
        <v>0</v>
      </c>
      <c r="R430" s="188"/>
      <c r="S430" s="191"/>
      <c r="T430" s="190"/>
    </row>
    <row r="431" spans="1:20" ht="13.75" thickBot="1" x14ac:dyDescent="0.85">
      <c r="A431" s="79">
        <f t="shared" si="85"/>
        <v>413</v>
      </c>
      <c r="B431" s="174">
        <f t="shared" si="86"/>
        <v>32</v>
      </c>
      <c r="C431" s="175" t="str">
        <f t="shared" si="87"/>
        <v/>
      </c>
      <c r="D431" s="176" t="str">
        <f t="shared" si="88"/>
        <v/>
      </c>
      <c r="E431" s="167"/>
      <c r="F431" s="177" t="str">
        <f t="shared" si="82"/>
        <v/>
      </c>
      <c r="G431" s="169" t="str">
        <f t="shared" si="83"/>
        <v/>
      </c>
      <c r="H431" s="177" t="str">
        <f t="shared" si="78"/>
        <v/>
      </c>
      <c r="I431" s="177" t="str">
        <f t="shared" si="79"/>
        <v/>
      </c>
      <c r="J431" s="178" t="str">
        <f t="shared" si="80"/>
        <v/>
      </c>
      <c r="K431" s="171" t="str">
        <f t="shared" si="81"/>
        <v/>
      </c>
      <c r="L431" s="179" t="e">
        <f t="shared" si="84"/>
        <v>#VALUE!</v>
      </c>
      <c r="M431" s="180"/>
      <c r="N431" s="216">
        <f t="shared" si="77"/>
        <v>0</v>
      </c>
      <c r="R431" s="188"/>
      <c r="S431" s="191"/>
      <c r="T431" s="190"/>
    </row>
    <row r="432" spans="1:20" ht="13.75" thickBot="1" x14ac:dyDescent="0.85">
      <c r="A432" s="79">
        <f t="shared" si="85"/>
        <v>414</v>
      </c>
      <c r="B432" s="174">
        <f t="shared" si="86"/>
        <v>32</v>
      </c>
      <c r="C432" s="175" t="str">
        <f t="shared" si="87"/>
        <v/>
      </c>
      <c r="D432" s="176" t="str">
        <f t="shared" si="88"/>
        <v/>
      </c>
      <c r="E432" s="167"/>
      <c r="F432" s="177" t="str">
        <f t="shared" si="82"/>
        <v/>
      </c>
      <c r="G432" s="169" t="str">
        <f t="shared" si="83"/>
        <v/>
      </c>
      <c r="H432" s="177" t="str">
        <f t="shared" si="78"/>
        <v/>
      </c>
      <c r="I432" s="177" t="str">
        <f t="shared" si="79"/>
        <v/>
      </c>
      <c r="J432" s="178" t="str">
        <f t="shared" si="80"/>
        <v/>
      </c>
      <c r="K432" s="171" t="str">
        <f t="shared" si="81"/>
        <v/>
      </c>
      <c r="L432" s="179" t="e">
        <f t="shared" si="84"/>
        <v>#VALUE!</v>
      </c>
      <c r="M432" s="180"/>
      <c r="N432" s="216">
        <f t="shared" si="77"/>
        <v>0</v>
      </c>
      <c r="R432" s="188"/>
      <c r="S432" s="191"/>
      <c r="T432" s="190"/>
    </row>
    <row r="433" spans="1:20" ht="13.75" thickBot="1" x14ac:dyDescent="0.85">
      <c r="A433" s="79">
        <f t="shared" si="85"/>
        <v>415</v>
      </c>
      <c r="B433" s="174">
        <f t="shared" si="86"/>
        <v>32</v>
      </c>
      <c r="C433" s="175" t="str">
        <f t="shared" si="87"/>
        <v/>
      </c>
      <c r="D433" s="176" t="str">
        <f t="shared" si="88"/>
        <v/>
      </c>
      <c r="E433" s="167"/>
      <c r="F433" s="177" t="str">
        <f t="shared" si="82"/>
        <v/>
      </c>
      <c r="G433" s="169" t="str">
        <f t="shared" si="83"/>
        <v/>
      </c>
      <c r="H433" s="177" t="str">
        <f t="shared" si="78"/>
        <v/>
      </c>
      <c r="I433" s="177" t="str">
        <f t="shared" si="79"/>
        <v/>
      </c>
      <c r="J433" s="178" t="str">
        <f t="shared" si="80"/>
        <v/>
      </c>
      <c r="K433" s="171" t="str">
        <f t="shared" si="81"/>
        <v/>
      </c>
      <c r="L433" s="179" t="e">
        <f t="shared" si="84"/>
        <v>#VALUE!</v>
      </c>
      <c r="M433" s="180"/>
      <c r="N433" s="216">
        <f t="shared" si="77"/>
        <v>0</v>
      </c>
      <c r="R433" s="188"/>
      <c r="S433" s="191"/>
      <c r="T433" s="190"/>
    </row>
    <row r="434" spans="1:20" ht="13.75" thickBot="1" x14ac:dyDescent="0.85">
      <c r="A434" s="79">
        <f t="shared" si="85"/>
        <v>416</v>
      </c>
      <c r="B434" s="174">
        <f t="shared" si="86"/>
        <v>32</v>
      </c>
      <c r="C434" s="175" t="str">
        <f t="shared" si="87"/>
        <v/>
      </c>
      <c r="D434" s="176" t="str">
        <f t="shared" si="88"/>
        <v/>
      </c>
      <c r="E434" s="167"/>
      <c r="F434" s="177" t="str">
        <f t="shared" si="82"/>
        <v/>
      </c>
      <c r="G434" s="169" t="str">
        <f t="shared" si="83"/>
        <v/>
      </c>
      <c r="H434" s="177" t="str">
        <f t="shared" si="78"/>
        <v/>
      </c>
      <c r="I434" s="177" t="str">
        <f t="shared" si="79"/>
        <v/>
      </c>
      <c r="J434" s="178" t="str">
        <f t="shared" si="80"/>
        <v/>
      </c>
      <c r="K434" s="171" t="str">
        <f t="shared" si="81"/>
        <v/>
      </c>
      <c r="L434" s="179" t="e">
        <f t="shared" si="84"/>
        <v>#VALUE!</v>
      </c>
      <c r="M434" s="180"/>
      <c r="N434" s="216">
        <f t="shared" si="77"/>
        <v>0</v>
      </c>
      <c r="R434" s="188"/>
      <c r="S434" s="191"/>
      <c r="T434" s="190"/>
    </row>
    <row r="435" spans="1:20" ht="13.75" thickBot="1" x14ac:dyDescent="0.85">
      <c r="A435" s="79">
        <f t="shared" si="85"/>
        <v>417</v>
      </c>
      <c r="B435" s="174">
        <f t="shared" si="86"/>
        <v>32</v>
      </c>
      <c r="C435" s="175" t="str">
        <f t="shared" si="87"/>
        <v/>
      </c>
      <c r="D435" s="176" t="str">
        <f t="shared" si="88"/>
        <v/>
      </c>
      <c r="E435" s="167"/>
      <c r="F435" s="177" t="str">
        <f t="shared" si="82"/>
        <v/>
      </c>
      <c r="G435" s="169" t="str">
        <f t="shared" si="83"/>
        <v/>
      </c>
      <c r="H435" s="177" t="str">
        <f t="shared" si="78"/>
        <v/>
      </c>
      <c r="I435" s="177" t="str">
        <f t="shared" si="79"/>
        <v/>
      </c>
      <c r="J435" s="178" t="str">
        <f t="shared" si="80"/>
        <v/>
      </c>
      <c r="K435" s="171" t="str">
        <f t="shared" si="81"/>
        <v/>
      </c>
      <c r="L435" s="179" t="e">
        <f t="shared" si="84"/>
        <v>#VALUE!</v>
      </c>
      <c r="M435" s="180"/>
      <c r="N435" s="216">
        <f t="shared" si="77"/>
        <v>0</v>
      </c>
      <c r="R435" s="188"/>
      <c r="S435" s="191"/>
      <c r="T435" s="190"/>
    </row>
    <row r="436" spans="1:20" ht="13.75" thickBot="1" x14ac:dyDescent="0.85">
      <c r="A436" s="79">
        <f t="shared" si="85"/>
        <v>418</v>
      </c>
      <c r="B436" s="174">
        <f t="shared" si="86"/>
        <v>32</v>
      </c>
      <c r="C436" s="175" t="str">
        <f t="shared" si="87"/>
        <v/>
      </c>
      <c r="D436" s="176" t="str">
        <f t="shared" si="88"/>
        <v/>
      </c>
      <c r="E436" s="167"/>
      <c r="F436" s="177" t="str">
        <f t="shared" si="82"/>
        <v/>
      </c>
      <c r="G436" s="169" t="str">
        <f t="shared" si="83"/>
        <v/>
      </c>
      <c r="H436" s="177" t="str">
        <f t="shared" si="78"/>
        <v/>
      </c>
      <c r="I436" s="177" t="str">
        <f t="shared" si="79"/>
        <v/>
      </c>
      <c r="J436" s="178" t="str">
        <f t="shared" si="80"/>
        <v/>
      </c>
      <c r="K436" s="171" t="str">
        <f t="shared" si="81"/>
        <v/>
      </c>
      <c r="L436" s="179" t="e">
        <f t="shared" si="84"/>
        <v>#VALUE!</v>
      </c>
      <c r="M436" s="180"/>
      <c r="N436" s="216">
        <f t="shared" si="77"/>
        <v>0</v>
      </c>
      <c r="R436" s="188"/>
      <c r="S436" s="191"/>
      <c r="T436" s="190"/>
    </row>
    <row r="437" spans="1:20" ht="13.75" thickBot="1" x14ac:dyDescent="0.85">
      <c r="A437" s="79">
        <f t="shared" si="85"/>
        <v>419</v>
      </c>
      <c r="B437" s="174">
        <f t="shared" si="86"/>
        <v>32</v>
      </c>
      <c r="C437" s="175" t="str">
        <f t="shared" si="87"/>
        <v/>
      </c>
      <c r="D437" s="176" t="str">
        <f t="shared" si="88"/>
        <v/>
      </c>
      <c r="E437" s="167"/>
      <c r="F437" s="177" t="str">
        <f t="shared" si="82"/>
        <v/>
      </c>
      <c r="G437" s="169" t="str">
        <f t="shared" si="83"/>
        <v/>
      </c>
      <c r="H437" s="177" t="str">
        <f t="shared" si="78"/>
        <v/>
      </c>
      <c r="I437" s="177" t="str">
        <f t="shared" si="79"/>
        <v/>
      </c>
      <c r="J437" s="178" t="str">
        <f t="shared" si="80"/>
        <v/>
      </c>
      <c r="K437" s="171" t="str">
        <f t="shared" si="81"/>
        <v/>
      </c>
      <c r="L437" s="179" t="e">
        <f t="shared" si="84"/>
        <v>#VALUE!</v>
      </c>
      <c r="M437" s="180"/>
      <c r="N437" s="216">
        <f t="shared" si="77"/>
        <v>0</v>
      </c>
      <c r="R437" s="188"/>
      <c r="S437" s="191"/>
      <c r="T437" s="190"/>
    </row>
    <row r="438" spans="1:20" ht="13.75" thickBot="1" x14ac:dyDescent="0.85">
      <c r="A438" s="79">
        <f t="shared" si="85"/>
        <v>420</v>
      </c>
      <c r="B438" s="174">
        <f t="shared" si="86"/>
        <v>32</v>
      </c>
      <c r="C438" s="175" t="str">
        <f t="shared" si="87"/>
        <v/>
      </c>
      <c r="D438" s="176" t="str">
        <f t="shared" si="88"/>
        <v/>
      </c>
      <c r="E438" s="181">
        <f>SUM(D429:D438)</f>
        <v>0</v>
      </c>
      <c r="F438" s="177" t="str">
        <f t="shared" si="82"/>
        <v/>
      </c>
      <c r="G438" s="169" t="str">
        <f t="shared" si="83"/>
        <v/>
      </c>
      <c r="H438" s="177" t="str">
        <f t="shared" si="78"/>
        <v/>
      </c>
      <c r="I438" s="177" t="str">
        <f t="shared" si="79"/>
        <v/>
      </c>
      <c r="J438" s="178" t="str">
        <f t="shared" si="80"/>
        <v/>
      </c>
      <c r="K438" s="171" t="str">
        <f t="shared" si="81"/>
        <v/>
      </c>
      <c r="L438" s="179" t="e">
        <f t="shared" si="84"/>
        <v>#VALUE!</v>
      </c>
      <c r="M438" s="180"/>
      <c r="N438" s="216">
        <f t="shared" si="77"/>
        <v>0</v>
      </c>
      <c r="R438" s="188"/>
      <c r="S438" s="191"/>
      <c r="T438" s="190"/>
    </row>
    <row r="439" spans="1:20" ht="13.75" thickBot="1" x14ac:dyDescent="0.85">
      <c r="A439" s="79">
        <f t="shared" si="85"/>
        <v>421</v>
      </c>
      <c r="B439" s="174">
        <f t="shared" si="86"/>
        <v>32</v>
      </c>
      <c r="C439" s="175" t="str">
        <f t="shared" si="87"/>
        <v/>
      </c>
      <c r="D439" s="176" t="str">
        <f t="shared" si="88"/>
        <v/>
      </c>
      <c r="E439" s="167"/>
      <c r="F439" s="177" t="str">
        <f t="shared" si="82"/>
        <v/>
      </c>
      <c r="G439" s="169" t="str">
        <f t="shared" si="83"/>
        <v/>
      </c>
      <c r="H439" s="177" t="str">
        <f t="shared" si="78"/>
        <v/>
      </c>
      <c r="I439" s="177" t="str">
        <f t="shared" si="79"/>
        <v/>
      </c>
      <c r="J439" s="178" t="str">
        <f t="shared" si="80"/>
        <v/>
      </c>
      <c r="K439" s="171" t="str">
        <f t="shared" si="81"/>
        <v/>
      </c>
      <c r="L439" s="179" t="e">
        <f t="shared" si="84"/>
        <v>#VALUE!</v>
      </c>
      <c r="M439" s="180"/>
      <c r="N439" s="216">
        <f t="shared" si="77"/>
        <v>0</v>
      </c>
      <c r="R439" s="188"/>
      <c r="S439" s="191"/>
      <c r="T439" s="190"/>
    </row>
    <row r="440" spans="1:20" ht="13.75" thickBot="1" x14ac:dyDescent="0.85">
      <c r="A440" s="79">
        <f t="shared" si="85"/>
        <v>422</v>
      </c>
      <c r="B440" s="174">
        <f t="shared" si="86"/>
        <v>32</v>
      </c>
      <c r="C440" s="175" t="str">
        <f t="shared" si="87"/>
        <v/>
      </c>
      <c r="D440" s="176" t="str">
        <f t="shared" si="88"/>
        <v/>
      </c>
      <c r="E440" s="167"/>
      <c r="F440" s="177" t="str">
        <f t="shared" si="82"/>
        <v/>
      </c>
      <c r="G440" s="169" t="str">
        <f t="shared" si="83"/>
        <v/>
      </c>
      <c r="H440" s="177" t="str">
        <f t="shared" si="78"/>
        <v/>
      </c>
      <c r="I440" s="177" t="str">
        <f t="shared" si="79"/>
        <v/>
      </c>
      <c r="J440" s="178" t="str">
        <f t="shared" si="80"/>
        <v/>
      </c>
      <c r="K440" s="171" t="str">
        <f t="shared" si="81"/>
        <v/>
      </c>
      <c r="L440" s="179" t="e">
        <f t="shared" si="84"/>
        <v>#VALUE!</v>
      </c>
      <c r="M440" s="180"/>
      <c r="N440" s="216">
        <f t="shared" ref="N440:N503" si="89">IF(M440&lt;=1000,(0),IF(M440&lt;3600,(1),IF(M440&gt;=3601,(2),"")))</f>
        <v>0</v>
      </c>
      <c r="R440" s="188"/>
      <c r="S440" s="191"/>
      <c r="T440" s="190"/>
    </row>
    <row r="441" spans="1:20" ht="13.75" thickBot="1" x14ac:dyDescent="0.85">
      <c r="A441" s="79">
        <f t="shared" si="85"/>
        <v>423</v>
      </c>
      <c r="B441" s="174">
        <f t="shared" si="86"/>
        <v>32</v>
      </c>
      <c r="C441" s="175" t="str">
        <f t="shared" si="87"/>
        <v/>
      </c>
      <c r="D441" s="176" t="str">
        <f t="shared" si="88"/>
        <v/>
      </c>
      <c r="E441" s="167"/>
      <c r="F441" s="177" t="str">
        <f t="shared" si="82"/>
        <v/>
      </c>
      <c r="G441" s="169" t="str">
        <f t="shared" si="83"/>
        <v/>
      </c>
      <c r="H441" s="177" t="str">
        <f t="shared" si="78"/>
        <v/>
      </c>
      <c r="I441" s="177" t="str">
        <f t="shared" si="79"/>
        <v/>
      </c>
      <c r="J441" s="178" t="str">
        <f t="shared" si="80"/>
        <v/>
      </c>
      <c r="K441" s="171" t="str">
        <f t="shared" si="81"/>
        <v/>
      </c>
      <c r="L441" s="179" t="e">
        <f t="shared" si="84"/>
        <v>#VALUE!</v>
      </c>
      <c r="M441" s="180"/>
      <c r="N441" s="216">
        <f t="shared" si="89"/>
        <v>0</v>
      </c>
      <c r="R441" s="188"/>
      <c r="S441" s="191"/>
      <c r="T441" s="190"/>
    </row>
    <row r="442" spans="1:20" ht="13.75" thickBot="1" x14ac:dyDescent="0.85">
      <c r="A442" s="79">
        <f t="shared" si="85"/>
        <v>424</v>
      </c>
      <c r="B442" s="174">
        <f t="shared" si="86"/>
        <v>32</v>
      </c>
      <c r="C442" s="175" t="str">
        <f t="shared" si="87"/>
        <v/>
      </c>
      <c r="D442" s="176" t="str">
        <f t="shared" si="88"/>
        <v/>
      </c>
      <c r="E442" s="167"/>
      <c r="F442" s="177" t="str">
        <f t="shared" si="82"/>
        <v/>
      </c>
      <c r="G442" s="169" t="str">
        <f t="shared" si="83"/>
        <v/>
      </c>
      <c r="H442" s="177" t="str">
        <f t="shared" si="78"/>
        <v/>
      </c>
      <c r="I442" s="177" t="str">
        <f t="shared" si="79"/>
        <v/>
      </c>
      <c r="J442" s="178" t="str">
        <f t="shared" si="80"/>
        <v/>
      </c>
      <c r="K442" s="171" t="str">
        <f t="shared" si="81"/>
        <v/>
      </c>
      <c r="L442" s="179" t="e">
        <f t="shared" si="84"/>
        <v>#VALUE!</v>
      </c>
      <c r="M442" s="180"/>
      <c r="N442" s="216">
        <f t="shared" si="89"/>
        <v>0</v>
      </c>
      <c r="R442" s="188"/>
      <c r="S442" s="191"/>
      <c r="T442" s="190"/>
    </row>
    <row r="443" spans="1:20" ht="13.75" thickBot="1" x14ac:dyDescent="0.85">
      <c r="A443" s="79">
        <f t="shared" si="85"/>
        <v>425</v>
      </c>
      <c r="B443" s="174">
        <f t="shared" si="86"/>
        <v>32</v>
      </c>
      <c r="C443" s="175" t="str">
        <f t="shared" si="87"/>
        <v/>
      </c>
      <c r="D443" s="176" t="str">
        <f t="shared" si="88"/>
        <v/>
      </c>
      <c r="E443" s="167"/>
      <c r="F443" s="177" t="str">
        <f t="shared" si="82"/>
        <v/>
      </c>
      <c r="G443" s="169" t="str">
        <f t="shared" si="83"/>
        <v/>
      </c>
      <c r="H443" s="177" t="str">
        <f t="shared" si="78"/>
        <v/>
      </c>
      <c r="I443" s="177" t="str">
        <f t="shared" si="79"/>
        <v/>
      </c>
      <c r="J443" s="178" t="str">
        <f t="shared" si="80"/>
        <v/>
      </c>
      <c r="K443" s="171" t="str">
        <f t="shared" si="81"/>
        <v/>
      </c>
      <c r="L443" s="179" t="e">
        <f t="shared" si="84"/>
        <v>#VALUE!</v>
      </c>
      <c r="M443" s="180"/>
      <c r="N443" s="216">
        <f t="shared" si="89"/>
        <v>0</v>
      </c>
      <c r="R443" s="188"/>
      <c r="S443" s="191"/>
      <c r="T443" s="190"/>
    </row>
    <row r="444" spans="1:20" ht="13.75" thickBot="1" x14ac:dyDescent="0.85">
      <c r="A444" s="79">
        <f t="shared" si="85"/>
        <v>426</v>
      </c>
      <c r="B444" s="174">
        <f t="shared" si="86"/>
        <v>32</v>
      </c>
      <c r="C444" s="175" t="str">
        <f t="shared" si="87"/>
        <v/>
      </c>
      <c r="D444" s="176" t="str">
        <f t="shared" si="88"/>
        <v/>
      </c>
      <c r="E444" s="167"/>
      <c r="F444" s="177" t="str">
        <f t="shared" si="82"/>
        <v/>
      </c>
      <c r="G444" s="169" t="str">
        <f t="shared" si="83"/>
        <v/>
      </c>
      <c r="H444" s="177" t="str">
        <f t="shared" si="78"/>
        <v/>
      </c>
      <c r="I444" s="177" t="str">
        <f t="shared" si="79"/>
        <v/>
      </c>
      <c r="J444" s="178" t="str">
        <f t="shared" si="80"/>
        <v/>
      </c>
      <c r="K444" s="171" t="str">
        <f t="shared" si="81"/>
        <v/>
      </c>
      <c r="L444" s="179" t="e">
        <f t="shared" si="84"/>
        <v>#VALUE!</v>
      </c>
      <c r="M444" s="180"/>
      <c r="N444" s="216">
        <f t="shared" si="89"/>
        <v>0</v>
      </c>
      <c r="R444" s="188"/>
      <c r="S444" s="191"/>
      <c r="T444" s="190"/>
    </row>
    <row r="445" spans="1:20" ht="13.75" thickBot="1" x14ac:dyDescent="0.85">
      <c r="A445" s="79">
        <f t="shared" si="85"/>
        <v>427</v>
      </c>
      <c r="B445" s="174">
        <f t="shared" si="86"/>
        <v>32</v>
      </c>
      <c r="C445" s="175" t="str">
        <f t="shared" si="87"/>
        <v/>
      </c>
      <c r="D445" s="176" t="str">
        <f t="shared" si="88"/>
        <v/>
      </c>
      <c r="E445" s="167"/>
      <c r="F445" s="177" t="str">
        <f t="shared" si="82"/>
        <v/>
      </c>
      <c r="G445" s="169" t="str">
        <f t="shared" si="83"/>
        <v/>
      </c>
      <c r="H445" s="177" t="str">
        <f t="shared" si="78"/>
        <v/>
      </c>
      <c r="I445" s="177" t="str">
        <f t="shared" si="79"/>
        <v/>
      </c>
      <c r="J445" s="178" t="str">
        <f t="shared" si="80"/>
        <v/>
      </c>
      <c r="K445" s="171" t="str">
        <f t="shared" si="81"/>
        <v/>
      </c>
      <c r="L445" s="179" t="e">
        <f t="shared" si="84"/>
        <v>#VALUE!</v>
      </c>
      <c r="M445" s="180"/>
      <c r="N445" s="216">
        <f t="shared" si="89"/>
        <v>0</v>
      </c>
      <c r="R445" s="188"/>
      <c r="S445" s="191"/>
      <c r="T445" s="190"/>
    </row>
    <row r="446" spans="1:20" ht="13.75" thickBot="1" x14ac:dyDescent="0.85">
      <c r="A446" s="79">
        <f t="shared" si="85"/>
        <v>428</v>
      </c>
      <c r="B446" s="174">
        <f t="shared" si="86"/>
        <v>32</v>
      </c>
      <c r="C446" s="175" t="str">
        <f t="shared" si="87"/>
        <v/>
      </c>
      <c r="D446" s="176" t="str">
        <f t="shared" si="88"/>
        <v/>
      </c>
      <c r="E446" s="167"/>
      <c r="F446" s="177" t="str">
        <f t="shared" si="82"/>
        <v/>
      </c>
      <c r="G446" s="169" t="str">
        <f t="shared" si="83"/>
        <v/>
      </c>
      <c r="H446" s="177" t="str">
        <f t="shared" si="78"/>
        <v/>
      </c>
      <c r="I446" s="177" t="str">
        <f t="shared" si="79"/>
        <v/>
      </c>
      <c r="J446" s="178" t="str">
        <f t="shared" si="80"/>
        <v/>
      </c>
      <c r="K446" s="171" t="str">
        <f t="shared" si="81"/>
        <v/>
      </c>
      <c r="L446" s="179" t="e">
        <f t="shared" si="84"/>
        <v>#VALUE!</v>
      </c>
      <c r="M446" s="180"/>
      <c r="N446" s="216">
        <f t="shared" si="89"/>
        <v>0</v>
      </c>
      <c r="R446" s="188"/>
      <c r="S446" s="191"/>
      <c r="T446" s="190"/>
    </row>
    <row r="447" spans="1:20" ht="13.75" thickBot="1" x14ac:dyDescent="0.85">
      <c r="A447" s="79">
        <f t="shared" si="85"/>
        <v>429</v>
      </c>
      <c r="B447" s="174">
        <f t="shared" si="86"/>
        <v>32</v>
      </c>
      <c r="C447" s="175" t="str">
        <f t="shared" si="87"/>
        <v/>
      </c>
      <c r="D447" s="176" t="str">
        <f t="shared" si="88"/>
        <v/>
      </c>
      <c r="E447" s="167"/>
      <c r="F447" s="177" t="str">
        <f t="shared" si="82"/>
        <v/>
      </c>
      <c r="G447" s="169" t="str">
        <f t="shared" si="83"/>
        <v/>
      </c>
      <c r="H447" s="177" t="str">
        <f t="shared" si="78"/>
        <v/>
      </c>
      <c r="I447" s="177" t="str">
        <f t="shared" si="79"/>
        <v/>
      </c>
      <c r="J447" s="178" t="str">
        <f t="shared" si="80"/>
        <v/>
      </c>
      <c r="K447" s="171" t="str">
        <f t="shared" si="81"/>
        <v/>
      </c>
      <c r="L447" s="179" t="e">
        <f t="shared" si="84"/>
        <v>#VALUE!</v>
      </c>
      <c r="M447" s="180"/>
      <c r="N447" s="216">
        <f t="shared" si="89"/>
        <v>0</v>
      </c>
      <c r="R447" s="188"/>
      <c r="S447" s="191"/>
      <c r="T447" s="190"/>
    </row>
    <row r="448" spans="1:20" ht="13.75" thickBot="1" x14ac:dyDescent="0.85">
      <c r="A448" s="79">
        <f t="shared" si="85"/>
        <v>430</v>
      </c>
      <c r="B448" s="174">
        <f t="shared" si="86"/>
        <v>32</v>
      </c>
      <c r="C448" s="175" t="str">
        <f t="shared" si="87"/>
        <v/>
      </c>
      <c r="D448" s="176" t="str">
        <f t="shared" si="88"/>
        <v/>
      </c>
      <c r="E448" s="181">
        <f>SUM(D439:D448)</f>
        <v>0</v>
      </c>
      <c r="F448" s="177" t="str">
        <f t="shared" si="82"/>
        <v/>
      </c>
      <c r="G448" s="169" t="str">
        <f t="shared" si="83"/>
        <v/>
      </c>
      <c r="H448" s="177" t="str">
        <f t="shared" si="78"/>
        <v/>
      </c>
      <c r="I448" s="177" t="str">
        <f t="shared" si="79"/>
        <v/>
      </c>
      <c r="J448" s="178" t="str">
        <f t="shared" si="80"/>
        <v/>
      </c>
      <c r="K448" s="171" t="str">
        <f t="shared" si="81"/>
        <v/>
      </c>
      <c r="L448" s="179" t="e">
        <f t="shared" si="84"/>
        <v>#VALUE!</v>
      </c>
      <c r="M448" s="180"/>
      <c r="N448" s="216">
        <f t="shared" si="89"/>
        <v>0</v>
      </c>
      <c r="R448" s="188"/>
      <c r="S448" s="191"/>
      <c r="T448" s="190"/>
    </row>
    <row r="449" spans="1:20" ht="13.75" thickBot="1" x14ac:dyDescent="0.85">
      <c r="A449" s="79">
        <f t="shared" si="85"/>
        <v>431</v>
      </c>
      <c r="B449" s="174">
        <f t="shared" si="86"/>
        <v>32</v>
      </c>
      <c r="C449" s="175" t="str">
        <f t="shared" si="87"/>
        <v/>
      </c>
      <c r="D449" s="176" t="str">
        <f t="shared" si="88"/>
        <v/>
      </c>
      <c r="E449" s="167"/>
      <c r="F449" s="177" t="str">
        <f t="shared" si="82"/>
        <v/>
      </c>
      <c r="G449" s="169" t="str">
        <f t="shared" si="83"/>
        <v/>
      </c>
      <c r="H449" s="177" t="str">
        <f t="shared" si="78"/>
        <v/>
      </c>
      <c r="I449" s="177" t="str">
        <f t="shared" si="79"/>
        <v/>
      </c>
      <c r="J449" s="178" t="str">
        <f t="shared" si="80"/>
        <v/>
      </c>
      <c r="K449" s="171" t="str">
        <f t="shared" si="81"/>
        <v/>
      </c>
      <c r="L449" s="179" t="e">
        <f t="shared" si="84"/>
        <v>#VALUE!</v>
      </c>
      <c r="M449" s="180"/>
      <c r="N449" s="216">
        <f t="shared" si="89"/>
        <v>0</v>
      </c>
      <c r="R449" s="188"/>
      <c r="S449" s="191"/>
      <c r="T449" s="190"/>
    </row>
    <row r="450" spans="1:20" ht="13.75" thickBot="1" x14ac:dyDescent="0.85">
      <c r="A450" s="79">
        <f t="shared" si="85"/>
        <v>432</v>
      </c>
      <c r="B450" s="174">
        <f t="shared" si="86"/>
        <v>32</v>
      </c>
      <c r="C450" s="175" t="str">
        <f t="shared" si="87"/>
        <v/>
      </c>
      <c r="D450" s="176" t="str">
        <f t="shared" si="88"/>
        <v/>
      </c>
      <c r="E450" s="167"/>
      <c r="F450" s="177" t="str">
        <f t="shared" si="82"/>
        <v/>
      </c>
      <c r="G450" s="169" t="str">
        <f t="shared" si="83"/>
        <v/>
      </c>
      <c r="H450" s="177" t="str">
        <f t="shared" si="78"/>
        <v/>
      </c>
      <c r="I450" s="177" t="str">
        <f t="shared" si="79"/>
        <v/>
      </c>
      <c r="J450" s="178" t="str">
        <f t="shared" si="80"/>
        <v/>
      </c>
      <c r="K450" s="171" t="str">
        <f t="shared" si="81"/>
        <v/>
      </c>
      <c r="L450" s="179" t="e">
        <f t="shared" si="84"/>
        <v>#VALUE!</v>
      </c>
      <c r="M450" s="180"/>
      <c r="N450" s="216">
        <f t="shared" si="89"/>
        <v>0</v>
      </c>
      <c r="R450" s="188"/>
      <c r="S450" s="191"/>
      <c r="T450" s="190"/>
    </row>
    <row r="451" spans="1:20" ht="13.75" thickBot="1" x14ac:dyDescent="0.85">
      <c r="A451" s="79">
        <f t="shared" si="85"/>
        <v>433</v>
      </c>
      <c r="B451" s="174">
        <f t="shared" si="86"/>
        <v>32</v>
      </c>
      <c r="C451" s="175" t="str">
        <f t="shared" si="87"/>
        <v/>
      </c>
      <c r="D451" s="176" t="str">
        <f t="shared" si="88"/>
        <v/>
      </c>
      <c r="E451" s="167"/>
      <c r="F451" s="177" t="str">
        <f t="shared" si="82"/>
        <v/>
      </c>
      <c r="G451" s="169" t="str">
        <f t="shared" si="83"/>
        <v/>
      </c>
      <c r="H451" s="177" t="str">
        <f t="shared" si="78"/>
        <v/>
      </c>
      <c r="I451" s="177" t="str">
        <f t="shared" si="79"/>
        <v/>
      </c>
      <c r="J451" s="178" t="str">
        <f t="shared" si="80"/>
        <v/>
      </c>
      <c r="K451" s="171" t="str">
        <f t="shared" si="81"/>
        <v/>
      </c>
      <c r="L451" s="179" t="e">
        <f t="shared" si="84"/>
        <v>#VALUE!</v>
      </c>
      <c r="M451" s="180"/>
      <c r="N451" s="216">
        <f t="shared" si="89"/>
        <v>0</v>
      </c>
      <c r="R451" s="188"/>
      <c r="S451" s="191"/>
      <c r="T451" s="190"/>
    </row>
    <row r="452" spans="1:20" ht="13.75" thickBot="1" x14ac:dyDescent="0.85">
      <c r="A452" s="79">
        <f t="shared" si="85"/>
        <v>434</v>
      </c>
      <c r="B452" s="174">
        <f t="shared" si="86"/>
        <v>32</v>
      </c>
      <c r="C452" s="175" t="str">
        <f t="shared" si="87"/>
        <v/>
      </c>
      <c r="D452" s="176" t="str">
        <f t="shared" si="88"/>
        <v/>
      </c>
      <c r="E452" s="167"/>
      <c r="F452" s="177" t="str">
        <f t="shared" si="82"/>
        <v/>
      </c>
      <c r="G452" s="169" t="str">
        <f t="shared" si="83"/>
        <v/>
      </c>
      <c r="H452" s="177" t="str">
        <f t="shared" si="78"/>
        <v/>
      </c>
      <c r="I452" s="177" t="str">
        <f t="shared" si="79"/>
        <v/>
      </c>
      <c r="J452" s="178" t="str">
        <f t="shared" si="80"/>
        <v/>
      </c>
      <c r="K452" s="171" t="str">
        <f t="shared" si="81"/>
        <v/>
      </c>
      <c r="L452" s="179" t="e">
        <f t="shared" si="84"/>
        <v>#VALUE!</v>
      </c>
      <c r="M452" s="180"/>
      <c r="N452" s="216">
        <f t="shared" si="89"/>
        <v>0</v>
      </c>
      <c r="R452" s="188"/>
      <c r="S452" s="191"/>
      <c r="T452" s="190"/>
    </row>
    <row r="453" spans="1:20" ht="13.75" thickBot="1" x14ac:dyDescent="0.85">
      <c r="A453" s="79">
        <f t="shared" si="85"/>
        <v>435</v>
      </c>
      <c r="B453" s="174">
        <f t="shared" si="86"/>
        <v>32</v>
      </c>
      <c r="C453" s="175" t="str">
        <f t="shared" si="87"/>
        <v/>
      </c>
      <c r="D453" s="176" t="str">
        <f t="shared" si="88"/>
        <v/>
      </c>
      <c r="E453" s="167"/>
      <c r="F453" s="177" t="str">
        <f t="shared" si="82"/>
        <v/>
      </c>
      <c r="G453" s="169" t="str">
        <f t="shared" si="83"/>
        <v/>
      </c>
      <c r="H453" s="177" t="str">
        <f t="shared" si="78"/>
        <v/>
      </c>
      <c r="I453" s="177" t="str">
        <f t="shared" si="79"/>
        <v/>
      </c>
      <c r="J453" s="178" t="str">
        <f t="shared" si="80"/>
        <v/>
      </c>
      <c r="K453" s="171" t="str">
        <f t="shared" si="81"/>
        <v/>
      </c>
      <c r="L453" s="179" t="e">
        <f t="shared" si="84"/>
        <v>#VALUE!</v>
      </c>
      <c r="M453" s="180"/>
      <c r="N453" s="216">
        <f t="shared" si="89"/>
        <v>0</v>
      </c>
      <c r="R453" s="188"/>
      <c r="S453" s="191"/>
      <c r="T453" s="190"/>
    </row>
    <row r="454" spans="1:20" ht="13.75" thickBot="1" x14ac:dyDescent="0.85">
      <c r="A454" s="79">
        <f t="shared" si="85"/>
        <v>436</v>
      </c>
      <c r="B454" s="174">
        <f t="shared" si="86"/>
        <v>32</v>
      </c>
      <c r="C454" s="175" t="str">
        <f t="shared" si="87"/>
        <v/>
      </c>
      <c r="D454" s="176" t="str">
        <f t="shared" si="88"/>
        <v/>
      </c>
      <c r="E454" s="167"/>
      <c r="F454" s="177" t="str">
        <f t="shared" si="82"/>
        <v/>
      </c>
      <c r="G454" s="169" t="str">
        <f t="shared" si="83"/>
        <v/>
      </c>
      <c r="H454" s="177" t="str">
        <f t="shared" si="78"/>
        <v/>
      </c>
      <c r="I454" s="177" t="str">
        <f t="shared" si="79"/>
        <v/>
      </c>
      <c r="J454" s="178" t="str">
        <f t="shared" si="80"/>
        <v/>
      </c>
      <c r="K454" s="171" t="str">
        <f t="shared" si="81"/>
        <v/>
      </c>
      <c r="L454" s="179" t="e">
        <f t="shared" si="84"/>
        <v>#VALUE!</v>
      </c>
      <c r="M454" s="180"/>
      <c r="N454" s="216">
        <f t="shared" si="89"/>
        <v>0</v>
      </c>
      <c r="R454" s="188"/>
      <c r="S454" s="191"/>
      <c r="T454" s="190"/>
    </row>
    <row r="455" spans="1:20" ht="13.75" thickBot="1" x14ac:dyDescent="0.85">
      <c r="A455" s="79">
        <f t="shared" si="85"/>
        <v>437</v>
      </c>
      <c r="B455" s="174">
        <f t="shared" si="86"/>
        <v>32</v>
      </c>
      <c r="C455" s="175" t="str">
        <f t="shared" si="87"/>
        <v/>
      </c>
      <c r="D455" s="176" t="str">
        <f t="shared" si="88"/>
        <v/>
      </c>
      <c r="E455" s="167"/>
      <c r="F455" s="177" t="str">
        <f t="shared" si="82"/>
        <v/>
      </c>
      <c r="G455" s="169" t="str">
        <f t="shared" si="83"/>
        <v/>
      </c>
      <c r="H455" s="177" t="str">
        <f t="shared" si="78"/>
        <v/>
      </c>
      <c r="I455" s="177" t="str">
        <f t="shared" si="79"/>
        <v/>
      </c>
      <c r="J455" s="178" t="str">
        <f t="shared" si="80"/>
        <v/>
      </c>
      <c r="K455" s="171" t="str">
        <f t="shared" si="81"/>
        <v/>
      </c>
      <c r="L455" s="179" t="e">
        <f t="shared" si="84"/>
        <v>#VALUE!</v>
      </c>
      <c r="M455" s="180"/>
      <c r="N455" s="216">
        <f t="shared" si="89"/>
        <v>0</v>
      </c>
      <c r="R455" s="188"/>
      <c r="S455" s="191"/>
      <c r="T455" s="190"/>
    </row>
    <row r="456" spans="1:20" ht="13.75" thickBot="1" x14ac:dyDescent="0.85">
      <c r="A456" s="79">
        <f t="shared" si="85"/>
        <v>438</v>
      </c>
      <c r="B456" s="174">
        <f t="shared" si="86"/>
        <v>32</v>
      </c>
      <c r="C456" s="175" t="str">
        <f t="shared" si="87"/>
        <v/>
      </c>
      <c r="D456" s="176" t="str">
        <f t="shared" si="88"/>
        <v/>
      </c>
      <c r="E456" s="167"/>
      <c r="F456" s="177" t="str">
        <f t="shared" si="82"/>
        <v/>
      </c>
      <c r="G456" s="169" t="str">
        <f t="shared" si="83"/>
        <v/>
      </c>
      <c r="H456" s="177" t="str">
        <f t="shared" si="78"/>
        <v/>
      </c>
      <c r="I456" s="177" t="str">
        <f t="shared" si="79"/>
        <v/>
      </c>
      <c r="J456" s="178" t="str">
        <f t="shared" si="80"/>
        <v/>
      </c>
      <c r="K456" s="171" t="str">
        <f t="shared" si="81"/>
        <v/>
      </c>
      <c r="L456" s="179" t="e">
        <f t="shared" si="84"/>
        <v>#VALUE!</v>
      </c>
      <c r="M456" s="180"/>
      <c r="N456" s="216">
        <f t="shared" si="89"/>
        <v>0</v>
      </c>
      <c r="R456" s="188"/>
      <c r="S456" s="191"/>
      <c r="T456" s="190"/>
    </row>
    <row r="457" spans="1:20" ht="13.75" thickBot="1" x14ac:dyDescent="0.85">
      <c r="A457" s="79">
        <f t="shared" si="85"/>
        <v>439</v>
      </c>
      <c r="B457" s="174">
        <f t="shared" si="86"/>
        <v>32</v>
      </c>
      <c r="C457" s="175" t="str">
        <f t="shared" si="87"/>
        <v/>
      </c>
      <c r="D457" s="176" t="str">
        <f t="shared" si="88"/>
        <v/>
      </c>
      <c r="E457" s="167"/>
      <c r="F457" s="177" t="str">
        <f t="shared" si="82"/>
        <v/>
      </c>
      <c r="G457" s="169" t="str">
        <f t="shared" si="83"/>
        <v/>
      </c>
      <c r="H457" s="177" t="str">
        <f t="shared" si="78"/>
        <v/>
      </c>
      <c r="I457" s="177" t="str">
        <f t="shared" si="79"/>
        <v/>
      </c>
      <c r="J457" s="178" t="str">
        <f t="shared" si="80"/>
        <v/>
      </c>
      <c r="K457" s="171" t="str">
        <f t="shared" si="81"/>
        <v/>
      </c>
      <c r="L457" s="179" t="e">
        <f t="shared" si="84"/>
        <v>#VALUE!</v>
      </c>
      <c r="M457" s="180"/>
      <c r="N457" s="216">
        <f t="shared" si="89"/>
        <v>0</v>
      </c>
      <c r="R457" s="188"/>
      <c r="S457" s="191"/>
      <c r="T457" s="190"/>
    </row>
    <row r="458" spans="1:20" ht="13.75" thickBot="1" x14ac:dyDescent="0.85">
      <c r="A458" s="79">
        <f t="shared" si="85"/>
        <v>440</v>
      </c>
      <c r="B458" s="174">
        <f t="shared" si="86"/>
        <v>32</v>
      </c>
      <c r="C458" s="175" t="str">
        <f t="shared" si="87"/>
        <v/>
      </c>
      <c r="D458" s="176" t="str">
        <f t="shared" si="88"/>
        <v/>
      </c>
      <c r="E458" s="181">
        <f>SUM(D449:D458)</f>
        <v>0</v>
      </c>
      <c r="F458" s="177" t="str">
        <f t="shared" si="82"/>
        <v/>
      </c>
      <c r="G458" s="169" t="str">
        <f t="shared" si="83"/>
        <v/>
      </c>
      <c r="H458" s="177" t="str">
        <f t="shared" si="78"/>
        <v/>
      </c>
      <c r="I458" s="177" t="str">
        <f t="shared" si="79"/>
        <v/>
      </c>
      <c r="J458" s="178" t="str">
        <f t="shared" si="80"/>
        <v/>
      </c>
      <c r="K458" s="171" t="str">
        <f t="shared" si="81"/>
        <v/>
      </c>
      <c r="L458" s="179" t="e">
        <f t="shared" si="84"/>
        <v>#VALUE!</v>
      </c>
      <c r="M458" s="180"/>
      <c r="N458" s="216">
        <f t="shared" si="89"/>
        <v>0</v>
      </c>
      <c r="R458" s="188"/>
      <c r="S458" s="191"/>
      <c r="T458" s="190"/>
    </row>
    <row r="459" spans="1:20" ht="13.75" thickBot="1" x14ac:dyDescent="0.85">
      <c r="A459" s="79">
        <f t="shared" si="85"/>
        <v>441</v>
      </c>
      <c r="B459" s="174">
        <f t="shared" si="86"/>
        <v>32</v>
      </c>
      <c r="C459" s="175" t="str">
        <f t="shared" si="87"/>
        <v/>
      </c>
      <c r="D459" s="176" t="str">
        <f t="shared" si="88"/>
        <v/>
      </c>
      <c r="E459" s="167"/>
      <c r="F459" s="177" t="str">
        <f t="shared" si="82"/>
        <v/>
      </c>
      <c r="G459" s="169" t="str">
        <f t="shared" si="83"/>
        <v/>
      </c>
      <c r="H459" s="177" t="str">
        <f t="shared" si="78"/>
        <v/>
      </c>
      <c r="I459" s="177" t="str">
        <f t="shared" si="79"/>
        <v/>
      </c>
      <c r="J459" s="178" t="str">
        <f t="shared" si="80"/>
        <v/>
      </c>
      <c r="K459" s="171" t="str">
        <f t="shared" si="81"/>
        <v/>
      </c>
      <c r="L459" s="179" t="e">
        <f t="shared" si="84"/>
        <v>#VALUE!</v>
      </c>
      <c r="M459" s="180"/>
      <c r="N459" s="216">
        <f t="shared" si="89"/>
        <v>0</v>
      </c>
      <c r="R459" s="188"/>
      <c r="S459" s="191"/>
      <c r="T459" s="190"/>
    </row>
    <row r="460" spans="1:20" ht="13.75" thickBot="1" x14ac:dyDescent="0.85">
      <c r="A460" s="79">
        <f t="shared" si="85"/>
        <v>442</v>
      </c>
      <c r="B460" s="174">
        <f t="shared" si="86"/>
        <v>32</v>
      </c>
      <c r="C460" s="175" t="str">
        <f t="shared" si="87"/>
        <v/>
      </c>
      <c r="D460" s="176" t="str">
        <f t="shared" si="88"/>
        <v/>
      </c>
      <c r="E460" s="167"/>
      <c r="F460" s="177" t="str">
        <f t="shared" si="82"/>
        <v/>
      </c>
      <c r="G460" s="169" t="str">
        <f t="shared" si="83"/>
        <v/>
      </c>
      <c r="H460" s="177" t="str">
        <f t="shared" si="78"/>
        <v/>
      </c>
      <c r="I460" s="177" t="str">
        <f t="shared" si="79"/>
        <v/>
      </c>
      <c r="J460" s="178" t="str">
        <f t="shared" si="80"/>
        <v/>
      </c>
      <c r="K460" s="171" t="str">
        <f t="shared" si="81"/>
        <v/>
      </c>
      <c r="L460" s="179" t="e">
        <f t="shared" si="84"/>
        <v>#VALUE!</v>
      </c>
      <c r="M460" s="180"/>
      <c r="N460" s="216">
        <f t="shared" si="89"/>
        <v>0</v>
      </c>
      <c r="R460" s="188"/>
      <c r="S460" s="191"/>
      <c r="T460" s="190"/>
    </row>
    <row r="461" spans="1:20" ht="13.75" thickBot="1" x14ac:dyDescent="0.85">
      <c r="A461" s="79">
        <f t="shared" si="85"/>
        <v>443</v>
      </c>
      <c r="B461" s="174">
        <f t="shared" si="86"/>
        <v>32</v>
      </c>
      <c r="C461" s="175" t="str">
        <f t="shared" si="87"/>
        <v/>
      </c>
      <c r="D461" s="176" t="str">
        <f t="shared" si="88"/>
        <v/>
      </c>
      <c r="E461" s="167"/>
      <c r="F461" s="177" t="str">
        <f t="shared" si="82"/>
        <v/>
      </c>
      <c r="G461" s="169" t="str">
        <f t="shared" si="83"/>
        <v/>
      </c>
      <c r="H461" s="177" t="str">
        <f t="shared" si="78"/>
        <v/>
      </c>
      <c r="I461" s="177" t="str">
        <f t="shared" si="79"/>
        <v/>
      </c>
      <c r="J461" s="178" t="str">
        <f t="shared" si="80"/>
        <v/>
      </c>
      <c r="K461" s="171" t="str">
        <f t="shared" si="81"/>
        <v/>
      </c>
      <c r="L461" s="179" t="e">
        <f t="shared" si="84"/>
        <v>#VALUE!</v>
      </c>
      <c r="M461" s="180"/>
      <c r="N461" s="216">
        <f t="shared" si="89"/>
        <v>0</v>
      </c>
      <c r="R461" s="188"/>
      <c r="S461" s="191"/>
      <c r="T461" s="190"/>
    </row>
    <row r="462" spans="1:20" ht="13.75" thickBot="1" x14ac:dyDescent="0.85">
      <c r="A462" s="79">
        <f t="shared" si="85"/>
        <v>444</v>
      </c>
      <c r="B462" s="174">
        <f t="shared" si="86"/>
        <v>32</v>
      </c>
      <c r="C462" s="175" t="str">
        <f t="shared" si="87"/>
        <v/>
      </c>
      <c r="D462" s="176" t="str">
        <f t="shared" si="88"/>
        <v/>
      </c>
      <c r="E462" s="167"/>
      <c r="F462" s="177" t="str">
        <f t="shared" si="82"/>
        <v/>
      </c>
      <c r="G462" s="169" t="str">
        <f t="shared" si="83"/>
        <v/>
      </c>
      <c r="H462" s="177" t="str">
        <f t="shared" si="78"/>
        <v/>
      </c>
      <c r="I462" s="177" t="str">
        <f t="shared" si="79"/>
        <v/>
      </c>
      <c r="J462" s="178" t="str">
        <f t="shared" si="80"/>
        <v/>
      </c>
      <c r="K462" s="171" t="str">
        <f t="shared" si="81"/>
        <v/>
      </c>
      <c r="L462" s="179" t="e">
        <f t="shared" si="84"/>
        <v>#VALUE!</v>
      </c>
      <c r="M462" s="180"/>
      <c r="N462" s="216">
        <f t="shared" si="89"/>
        <v>0</v>
      </c>
      <c r="R462" s="188"/>
      <c r="S462" s="191"/>
      <c r="T462" s="190"/>
    </row>
    <row r="463" spans="1:20" ht="13.75" thickBot="1" x14ac:dyDescent="0.85">
      <c r="A463" s="79">
        <f t="shared" si="85"/>
        <v>445</v>
      </c>
      <c r="B463" s="174">
        <f t="shared" si="86"/>
        <v>32</v>
      </c>
      <c r="C463" s="175" t="str">
        <f t="shared" si="87"/>
        <v/>
      </c>
      <c r="D463" s="176" t="str">
        <f t="shared" si="88"/>
        <v/>
      </c>
      <c r="E463" s="167"/>
      <c r="F463" s="177" t="str">
        <f t="shared" si="82"/>
        <v/>
      </c>
      <c r="G463" s="169" t="str">
        <f t="shared" si="83"/>
        <v/>
      </c>
      <c r="H463" s="177" t="str">
        <f t="shared" si="78"/>
        <v/>
      </c>
      <c r="I463" s="177" t="str">
        <f t="shared" si="79"/>
        <v/>
      </c>
      <c r="J463" s="178" t="str">
        <f t="shared" si="80"/>
        <v/>
      </c>
      <c r="K463" s="171" t="str">
        <f t="shared" si="81"/>
        <v/>
      </c>
      <c r="L463" s="179" t="e">
        <f t="shared" si="84"/>
        <v>#VALUE!</v>
      </c>
      <c r="M463" s="180"/>
      <c r="N463" s="216">
        <f t="shared" si="89"/>
        <v>0</v>
      </c>
      <c r="R463" s="188"/>
      <c r="S463" s="191"/>
      <c r="T463" s="190"/>
    </row>
    <row r="464" spans="1:20" ht="13.75" thickBot="1" x14ac:dyDescent="0.85">
      <c r="A464" s="79">
        <f t="shared" si="85"/>
        <v>446</v>
      </c>
      <c r="B464" s="174">
        <f t="shared" si="86"/>
        <v>32</v>
      </c>
      <c r="C464" s="175" t="str">
        <f t="shared" si="87"/>
        <v/>
      </c>
      <c r="D464" s="176" t="str">
        <f t="shared" si="88"/>
        <v/>
      </c>
      <c r="E464" s="167"/>
      <c r="F464" s="177" t="str">
        <f t="shared" si="82"/>
        <v/>
      </c>
      <c r="G464" s="169" t="str">
        <f t="shared" si="83"/>
        <v/>
      </c>
      <c r="H464" s="177" t="str">
        <f t="shared" si="78"/>
        <v/>
      </c>
      <c r="I464" s="177" t="str">
        <f t="shared" si="79"/>
        <v/>
      </c>
      <c r="J464" s="178" t="str">
        <f t="shared" si="80"/>
        <v/>
      </c>
      <c r="K464" s="171" t="str">
        <f t="shared" si="81"/>
        <v/>
      </c>
      <c r="L464" s="179" t="e">
        <f t="shared" si="84"/>
        <v>#VALUE!</v>
      </c>
      <c r="M464" s="180"/>
      <c r="N464" s="216">
        <f t="shared" si="89"/>
        <v>0</v>
      </c>
      <c r="R464" s="188"/>
      <c r="S464" s="191"/>
      <c r="T464" s="190"/>
    </row>
    <row r="465" spans="1:20" ht="13.75" thickBot="1" x14ac:dyDescent="0.85">
      <c r="A465" s="79">
        <f t="shared" si="85"/>
        <v>447</v>
      </c>
      <c r="B465" s="174">
        <f t="shared" si="86"/>
        <v>32</v>
      </c>
      <c r="C465" s="175" t="str">
        <f t="shared" si="87"/>
        <v/>
      </c>
      <c r="D465" s="176" t="str">
        <f t="shared" si="88"/>
        <v/>
      </c>
      <c r="E465" s="167"/>
      <c r="F465" s="177" t="str">
        <f t="shared" si="82"/>
        <v/>
      </c>
      <c r="G465" s="169" t="str">
        <f t="shared" si="83"/>
        <v/>
      </c>
      <c r="H465" s="177" t="str">
        <f t="shared" si="78"/>
        <v/>
      </c>
      <c r="I465" s="177" t="str">
        <f t="shared" si="79"/>
        <v/>
      </c>
      <c r="J465" s="178" t="str">
        <f t="shared" si="80"/>
        <v/>
      </c>
      <c r="K465" s="171" t="str">
        <f t="shared" si="81"/>
        <v/>
      </c>
      <c r="L465" s="179" t="e">
        <f t="shared" si="84"/>
        <v>#VALUE!</v>
      </c>
      <c r="M465" s="180"/>
      <c r="N465" s="216">
        <f t="shared" si="89"/>
        <v>0</v>
      </c>
      <c r="R465" s="188"/>
      <c r="S465" s="191"/>
      <c r="T465" s="190"/>
    </row>
    <row r="466" spans="1:20" ht="13.75" thickBot="1" x14ac:dyDescent="0.85">
      <c r="A466" s="79">
        <f t="shared" si="85"/>
        <v>448</v>
      </c>
      <c r="B466" s="174">
        <f t="shared" si="86"/>
        <v>32</v>
      </c>
      <c r="C466" s="175" t="str">
        <f t="shared" si="87"/>
        <v/>
      </c>
      <c r="D466" s="176" t="str">
        <f t="shared" si="88"/>
        <v/>
      </c>
      <c r="E466" s="167"/>
      <c r="F466" s="177" t="str">
        <f t="shared" si="82"/>
        <v/>
      </c>
      <c r="G466" s="169" t="str">
        <f t="shared" si="83"/>
        <v/>
      </c>
      <c r="H466" s="177" t="str">
        <f t="shared" si="78"/>
        <v/>
      </c>
      <c r="I466" s="177" t="str">
        <f t="shared" si="79"/>
        <v/>
      </c>
      <c r="J466" s="178" t="str">
        <f t="shared" si="80"/>
        <v/>
      </c>
      <c r="K466" s="171" t="str">
        <f t="shared" si="81"/>
        <v/>
      </c>
      <c r="L466" s="179" t="e">
        <f t="shared" si="84"/>
        <v>#VALUE!</v>
      </c>
      <c r="M466" s="180"/>
      <c r="N466" s="216">
        <f t="shared" si="89"/>
        <v>0</v>
      </c>
      <c r="R466" s="188"/>
      <c r="S466" s="191"/>
      <c r="T466" s="190"/>
    </row>
    <row r="467" spans="1:20" ht="13.75" thickBot="1" x14ac:dyDescent="0.85">
      <c r="A467" s="79">
        <f t="shared" si="85"/>
        <v>449</v>
      </c>
      <c r="B467" s="174">
        <f t="shared" si="86"/>
        <v>32</v>
      </c>
      <c r="C467" s="175" t="str">
        <f t="shared" si="87"/>
        <v/>
      </c>
      <c r="D467" s="176" t="str">
        <f t="shared" si="88"/>
        <v/>
      </c>
      <c r="E467" s="167"/>
      <c r="F467" s="177" t="str">
        <f t="shared" si="82"/>
        <v/>
      </c>
      <c r="G467" s="169" t="str">
        <f t="shared" si="83"/>
        <v/>
      </c>
      <c r="H467" s="177" t="str">
        <f t="shared" ref="H467:H518" si="90">IF(M467&gt;0,($K$13*F467),"")</f>
        <v/>
      </c>
      <c r="I467" s="177" t="str">
        <f t="shared" ref="I467:I518" si="91">IF(M467&gt;0,($K$15*F467),"")</f>
        <v/>
      </c>
      <c r="J467" s="178" t="str">
        <f t="shared" ref="J467:J518" si="92">IF(M467&gt;0,((F467*$K$9)*$O$12),"")</f>
        <v/>
      </c>
      <c r="K467" s="171" t="str">
        <f t="shared" ref="K467:K518" si="93">IF(G467&gt;$I$12,((G467-$I$12)*$K$17),"")</f>
        <v/>
      </c>
      <c r="L467" s="179" t="e">
        <f t="shared" si="84"/>
        <v>#VALUE!</v>
      </c>
      <c r="M467" s="180"/>
      <c r="N467" s="216">
        <f t="shared" si="89"/>
        <v>0</v>
      </c>
      <c r="R467" s="188"/>
      <c r="S467" s="191"/>
      <c r="T467" s="190"/>
    </row>
    <row r="468" spans="1:20" ht="13.75" thickBot="1" x14ac:dyDescent="0.85">
      <c r="A468" s="79">
        <f t="shared" si="85"/>
        <v>450</v>
      </c>
      <c r="B468" s="174">
        <f t="shared" si="86"/>
        <v>32</v>
      </c>
      <c r="C468" s="175" t="str">
        <f t="shared" si="87"/>
        <v/>
      </c>
      <c r="D468" s="176" t="str">
        <f t="shared" si="88"/>
        <v/>
      </c>
      <c r="E468" s="181">
        <f>SUM(D459:D468)</f>
        <v>0</v>
      </c>
      <c r="F468" s="177" t="str">
        <f t="shared" ref="F468:F518" si="94">IF(M468&gt;0,(F467+D468),"")</f>
        <v/>
      </c>
      <c r="G468" s="169" t="str">
        <f t="shared" ref="G468:G518" si="95">IF(M468&gt;0,(F468+$E$17+$I$13),"")</f>
        <v/>
      </c>
      <c r="H468" s="177" t="str">
        <f t="shared" si="90"/>
        <v/>
      </c>
      <c r="I468" s="177" t="str">
        <f t="shared" si="91"/>
        <v/>
      </c>
      <c r="J468" s="178" t="str">
        <f t="shared" si="92"/>
        <v/>
      </c>
      <c r="K468" s="171" t="str">
        <f t="shared" si="93"/>
        <v/>
      </c>
      <c r="L468" s="179" t="e">
        <f t="shared" ref="L468:L518" si="96">0.052*K$12*G468</f>
        <v>#VALUE!</v>
      </c>
      <c r="M468" s="180"/>
      <c r="N468" s="216">
        <f t="shared" si="89"/>
        <v>0</v>
      </c>
      <c r="R468" s="188"/>
      <c r="S468" s="191"/>
      <c r="T468" s="190"/>
    </row>
    <row r="469" spans="1:20" ht="13.75" thickBot="1" x14ac:dyDescent="0.85">
      <c r="A469" s="79">
        <f t="shared" ref="A469:A518" si="97">A468+1</f>
        <v>451</v>
      </c>
      <c r="B469" s="174">
        <f t="shared" ref="B469:B518" si="98">IF(M469&lt;=1,(0),IF(M469&lt;3600,(1),IF(M469&gt;=3601,(2),"")))+B468</f>
        <v>32</v>
      </c>
      <c r="C469" s="175" t="str">
        <f t="shared" ref="C469:C518" si="99">IF(M469&gt;0,($I$14-B469),"")</f>
        <v/>
      </c>
      <c r="D469" s="176" t="str">
        <f t="shared" ref="D469:D518" si="100">IF(M469&gt;0,(M469/100),"")</f>
        <v/>
      </c>
      <c r="E469" s="167"/>
      <c r="F469" s="177" t="str">
        <f t="shared" si="94"/>
        <v/>
      </c>
      <c r="G469" s="169" t="str">
        <f t="shared" si="95"/>
        <v/>
      </c>
      <c r="H469" s="177" t="str">
        <f t="shared" si="90"/>
        <v/>
      </c>
      <c r="I469" s="177" t="str">
        <f t="shared" si="91"/>
        <v/>
      </c>
      <c r="J469" s="178" t="str">
        <f t="shared" si="92"/>
        <v/>
      </c>
      <c r="K469" s="171" t="str">
        <f t="shared" si="93"/>
        <v/>
      </c>
      <c r="L469" s="179" t="e">
        <f t="shared" si="96"/>
        <v>#VALUE!</v>
      </c>
      <c r="M469" s="180"/>
      <c r="N469" s="216">
        <f t="shared" si="89"/>
        <v>0</v>
      </c>
      <c r="R469" s="188"/>
      <c r="S469" s="191"/>
      <c r="T469" s="190"/>
    </row>
    <row r="470" spans="1:20" ht="13.75" thickBot="1" x14ac:dyDescent="0.85">
      <c r="A470" s="79">
        <f t="shared" si="97"/>
        <v>452</v>
      </c>
      <c r="B470" s="174">
        <f t="shared" si="98"/>
        <v>32</v>
      </c>
      <c r="C470" s="175" t="str">
        <f t="shared" si="99"/>
        <v/>
      </c>
      <c r="D470" s="176" t="str">
        <f t="shared" si="100"/>
        <v/>
      </c>
      <c r="E470" s="167"/>
      <c r="F470" s="177" t="str">
        <f t="shared" si="94"/>
        <v/>
      </c>
      <c r="G470" s="169" t="str">
        <f t="shared" si="95"/>
        <v/>
      </c>
      <c r="H470" s="177" t="str">
        <f t="shared" si="90"/>
        <v/>
      </c>
      <c r="I470" s="177" t="str">
        <f t="shared" si="91"/>
        <v/>
      </c>
      <c r="J470" s="178" t="str">
        <f t="shared" si="92"/>
        <v/>
      </c>
      <c r="K470" s="171" t="str">
        <f t="shared" si="93"/>
        <v/>
      </c>
      <c r="L470" s="179" t="e">
        <f t="shared" si="96"/>
        <v>#VALUE!</v>
      </c>
      <c r="M470" s="180"/>
      <c r="N470" s="216">
        <f t="shared" si="89"/>
        <v>0</v>
      </c>
      <c r="R470" s="188"/>
      <c r="S470" s="191"/>
      <c r="T470" s="190"/>
    </row>
    <row r="471" spans="1:20" ht="13.75" thickBot="1" x14ac:dyDescent="0.85">
      <c r="A471" s="79">
        <f t="shared" si="97"/>
        <v>453</v>
      </c>
      <c r="B471" s="174">
        <f t="shared" si="98"/>
        <v>32</v>
      </c>
      <c r="C471" s="175" t="str">
        <f t="shared" si="99"/>
        <v/>
      </c>
      <c r="D471" s="176" t="str">
        <f t="shared" si="100"/>
        <v/>
      </c>
      <c r="E471" s="167"/>
      <c r="F471" s="177" t="str">
        <f t="shared" si="94"/>
        <v/>
      </c>
      <c r="G471" s="169" t="str">
        <f t="shared" si="95"/>
        <v/>
      </c>
      <c r="H471" s="177" t="str">
        <f t="shared" si="90"/>
        <v/>
      </c>
      <c r="I471" s="177" t="str">
        <f t="shared" si="91"/>
        <v/>
      </c>
      <c r="J471" s="178" t="str">
        <f t="shared" si="92"/>
        <v/>
      </c>
      <c r="K471" s="171" t="str">
        <f t="shared" si="93"/>
        <v/>
      </c>
      <c r="L471" s="179" t="e">
        <f t="shared" si="96"/>
        <v>#VALUE!</v>
      </c>
      <c r="M471" s="180"/>
      <c r="N471" s="216">
        <f t="shared" si="89"/>
        <v>0</v>
      </c>
      <c r="R471" s="188"/>
      <c r="S471" s="191"/>
      <c r="T471" s="190"/>
    </row>
    <row r="472" spans="1:20" ht="13.75" thickBot="1" x14ac:dyDescent="0.85">
      <c r="A472" s="79">
        <f t="shared" si="97"/>
        <v>454</v>
      </c>
      <c r="B472" s="174">
        <f t="shared" si="98"/>
        <v>32</v>
      </c>
      <c r="C472" s="175" t="str">
        <f t="shared" si="99"/>
        <v/>
      </c>
      <c r="D472" s="176" t="str">
        <f t="shared" si="100"/>
        <v/>
      </c>
      <c r="E472" s="167"/>
      <c r="F472" s="177" t="str">
        <f t="shared" si="94"/>
        <v/>
      </c>
      <c r="G472" s="169" t="str">
        <f t="shared" si="95"/>
        <v/>
      </c>
      <c r="H472" s="177" t="str">
        <f t="shared" si="90"/>
        <v/>
      </c>
      <c r="I472" s="177" t="str">
        <f t="shared" si="91"/>
        <v/>
      </c>
      <c r="J472" s="178" t="str">
        <f t="shared" si="92"/>
        <v/>
      </c>
      <c r="K472" s="171" t="str">
        <f t="shared" si="93"/>
        <v/>
      </c>
      <c r="L472" s="179" t="e">
        <f t="shared" si="96"/>
        <v>#VALUE!</v>
      </c>
      <c r="M472" s="180"/>
      <c r="N472" s="216">
        <f t="shared" si="89"/>
        <v>0</v>
      </c>
      <c r="R472" s="188"/>
      <c r="S472" s="191"/>
      <c r="T472" s="190"/>
    </row>
    <row r="473" spans="1:20" ht="13.75" thickBot="1" x14ac:dyDescent="0.85">
      <c r="A473" s="79">
        <f t="shared" si="97"/>
        <v>455</v>
      </c>
      <c r="B473" s="174">
        <f t="shared" si="98"/>
        <v>32</v>
      </c>
      <c r="C473" s="175" t="str">
        <f t="shared" si="99"/>
        <v/>
      </c>
      <c r="D473" s="176" t="str">
        <f t="shared" si="100"/>
        <v/>
      </c>
      <c r="E473" s="167"/>
      <c r="F473" s="177" t="str">
        <f t="shared" si="94"/>
        <v/>
      </c>
      <c r="G473" s="169" t="str">
        <f t="shared" si="95"/>
        <v/>
      </c>
      <c r="H473" s="177" t="str">
        <f t="shared" si="90"/>
        <v/>
      </c>
      <c r="I473" s="177" t="str">
        <f t="shared" si="91"/>
        <v/>
      </c>
      <c r="J473" s="178" t="str">
        <f t="shared" si="92"/>
        <v/>
      </c>
      <c r="K473" s="171" t="str">
        <f t="shared" si="93"/>
        <v/>
      </c>
      <c r="L473" s="179" t="e">
        <f t="shared" si="96"/>
        <v>#VALUE!</v>
      </c>
      <c r="M473" s="180"/>
      <c r="N473" s="216">
        <f t="shared" si="89"/>
        <v>0</v>
      </c>
      <c r="R473" s="188"/>
      <c r="S473" s="191"/>
      <c r="T473" s="190"/>
    </row>
    <row r="474" spans="1:20" ht="13.75" thickBot="1" x14ac:dyDescent="0.85">
      <c r="A474" s="79">
        <f t="shared" si="97"/>
        <v>456</v>
      </c>
      <c r="B474" s="174">
        <f t="shared" si="98"/>
        <v>32</v>
      </c>
      <c r="C474" s="175" t="str">
        <f t="shared" si="99"/>
        <v/>
      </c>
      <c r="D474" s="176" t="str">
        <f t="shared" si="100"/>
        <v/>
      </c>
      <c r="E474" s="167"/>
      <c r="F474" s="177" t="str">
        <f t="shared" si="94"/>
        <v/>
      </c>
      <c r="G474" s="169" t="str">
        <f t="shared" si="95"/>
        <v/>
      </c>
      <c r="H474" s="177" t="str">
        <f t="shared" si="90"/>
        <v/>
      </c>
      <c r="I474" s="177" t="str">
        <f t="shared" si="91"/>
        <v/>
      </c>
      <c r="J474" s="178" t="str">
        <f t="shared" si="92"/>
        <v/>
      </c>
      <c r="K474" s="171" t="str">
        <f t="shared" si="93"/>
        <v/>
      </c>
      <c r="L474" s="179" t="e">
        <f t="shared" si="96"/>
        <v>#VALUE!</v>
      </c>
      <c r="M474" s="180"/>
      <c r="N474" s="216">
        <f t="shared" si="89"/>
        <v>0</v>
      </c>
      <c r="R474" s="188"/>
      <c r="S474" s="191"/>
      <c r="T474" s="190"/>
    </row>
    <row r="475" spans="1:20" ht="13.75" thickBot="1" x14ac:dyDescent="0.85">
      <c r="A475" s="79">
        <f t="shared" si="97"/>
        <v>457</v>
      </c>
      <c r="B475" s="174">
        <f t="shared" si="98"/>
        <v>32</v>
      </c>
      <c r="C475" s="175" t="str">
        <f t="shared" si="99"/>
        <v/>
      </c>
      <c r="D475" s="176" t="str">
        <f t="shared" si="100"/>
        <v/>
      </c>
      <c r="E475" s="167"/>
      <c r="F475" s="177" t="str">
        <f t="shared" si="94"/>
        <v/>
      </c>
      <c r="G475" s="169" t="str">
        <f t="shared" si="95"/>
        <v/>
      </c>
      <c r="H475" s="177" t="str">
        <f t="shared" si="90"/>
        <v/>
      </c>
      <c r="I475" s="177" t="str">
        <f t="shared" si="91"/>
        <v/>
      </c>
      <c r="J475" s="178" t="str">
        <f t="shared" si="92"/>
        <v/>
      </c>
      <c r="K475" s="171" t="str">
        <f t="shared" si="93"/>
        <v/>
      </c>
      <c r="L475" s="179" t="e">
        <f t="shared" si="96"/>
        <v>#VALUE!</v>
      </c>
      <c r="M475" s="180"/>
      <c r="N475" s="216">
        <f t="shared" si="89"/>
        <v>0</v>
      </c>
      <c r="R475" s="188"/>
      <c r="S475" s="191"/>
      <c r="T475" s="190"/>
    </row>
    <row r="476" spans="1:20" ht="13.75" thickBot="1" x14ac:dyDescent="0.85">
      <c r="A476" s="79">
        <f t="shared" si="97"/>
        <v>458</v>
      </c>
      <c r="B476" s="174">
        <f t="shared" si="98"/>
        <v>32</v>
      </c>
      <c r="C476" s="175" t="str">
        <f t="shared" si="99"/>
        <v/>
      </c>
      <c r="D476" s="176" t="str">
        <f t="shared" si="100"/>
        <v/>
      </c>
      <c r="E476" s="167"/>
      <c r="F476" s="177" t="str">
        <f t="shared" si="94"/>
        <v/>
      </c>
      <c r="G476" s="169" t="str">
        <f t="shared" si="95"/>
        <v/>
      </c>
      <c r="H476" s="177" t="str">
        <f t="shared" si="90"/>
        <v/>
      </c>
      <c r="I476" s="177" t="str">
        <f t="shared" si="91"/>
        <v/>
      </c>
      <c r="J476" s="178" t="str">
        <f t="shared" si="92"/>
        <v/>
      </c>
      <c r="K476" s="171" t="str">
        <f t="shared" si="93"/>
        <v/>
      </c>
      <c r="L476" s="179" t="e">
        <f t="shared" si="96"/>
        <v>#VALUE!</v>
      </c>
      <c r="M476" s="180"/>
      <c r="N476" s="216">
        <f t="shared" si="89"/>
        <v>0</v>
      </c>
      <c r="R476" s="188"/>
      <c r="S476" s="191"/>
      <c r="T476" s="190"/>
    </row>
    <row r="477" spans="1:20" ht="13.75" thickBot="1" x14ac:dyDescent="0.85">
      <c r="A477" s="79">
        <f t="shared" si="97"/>
        <v>459</v>
      </c>
      <c r="B477" s="174">
        <f t="shared" si="98"/>
        <v>32</v>
      </c>
      <c r="C477" s="175" t="str">
        <f t="shared" si="99"/>
        <v/>
      </c>
      <c r="D477" s="176" t="str">
        <f t="shared" si="100"/>
        <v/>
      </c>
      <c r="E477" s="167"/>
      <c r="F477" s="177" t="str">
        <f t="shared" si="94"/>
        <v/>
      </c>
      <c r="G477" s="169" t="str">
        <f t="shared" si="95"/>
        <v/>
      </c>
      <c r="H477" s="177" t="str">
        <f t="shared" si="90"/>
        <v/>
      </c>
      <c r="I477" s="177" t="str">
        <f t="shared" si="91"/>
        <v/>
      </c>
      <c r="J477" s="178" t="str">
        <f t="shared" si="92"/>
        <v/>
      </c>
      <c r="K477" s="171" t="str">
        <f t="shared" si="93"/>
        <v/>
      </c>
      <c r="L477" s="179" t="e">
        <f t="shared" si="96"/>
        <v>#VALUE!</v>
      </c>
      <c r="M477" s="180"/>
      <c r="N477" s="216">
        <f t="shared" si="89"/>
        <v>0</v>
      </c>
      <c r="R477" s="188"/>
      <c r="S477" s="191"/>
      <c r="T477" s="190"/>
    </row>
    <row r="478" spans="1:20" ht="13.75" thickBot="1" x14ac:dyDescent="0.85">
      <c r="A478" s="79">
        <f t="shared" si="97"/>
        <v>460</v>
      </c>
      <c r="B478" s="174">
        <f t="shared" si="98"/>
        <v>32</v>
      </c>
      <c r="C478" s="175" t="str">
        <f t="shared" si="99"/>
        <v/>
      </c>
      <c r="D478" s="176" t="str">
        <f t="shared" si="100"/>
        <v/>
      </c>
      <c r="E478" s="181">
        <f>SUM(D469:D478)</f>
        <v>0</v>
      </c>
      <c r="F478" s="177" t="str">
        <f t="shared" si="94"/>
        <v/>
      </c>
      <c r="G478" s="169" t="str">
        <f t="shared" si="95"/>
        <v/>
      </c>
      <c r="H478" s="177" t="str">
        <f t="shared" si="90"/>
        <v/>
      </c>
      <c r="I478" s="177" t="str">
        <f t="shared" si="91"/>
        <v/>
      </c>
      <c r="J478" s="178" t="str">
        <f t="shared" si="92"/>
        <v/>
      </c>
      <c r="K478" s="171" t="str">
        <f t="shared" si="93"/>
        <v/>
      </c>
      <c r="L478" s="179" t="e">
        <f t="shared" si="96"/>
        <v>#VALUE!</v>
      </c>
      <c r="M478" s="180"/>
      <c r="N478" s="216">
        <f t="shared" si="89"/>
        <v>0</v>
      </c>
      <c r="R478" s="188"/>
      <c r="S478" s="191"/>
      <c r="T478" s="190"/>
    </row>
    <row r="479" spans="1:20" ht="13.75" thickBot="1" x14ac:dyDescent="0.85">
      <c r="A479" s="79">
        <f t="shared" si="97"/>
        <v>461</v>
      </c>
      <c r="B479" s="174">
        <f t="shared" si="98"/>
        <v>32</v>
      </c>
      <c r="C479" s="175" t="str">
        <f t="shared" si="99"/>
        <v/>
      </c>
      <c r="D479" s="176" t="str">
        <f t="shared" si="100"/>
        <v/>
      </c>
      <c r="E479" s="167"/>
      <c r="F479" s="177" t="str">
        <f t="shared" si="94"/>
        <v/>
      </c>
      <c r="G479" s="169" t="str">
        <f t="shared" si="95"/>
        <v/>
      </c>
      <c r="H479" s="177" t="str">
        <f t="shared" si="90"/>
        <v/>
      </c>
      <c r="I479" s="177" t="str">
        <f t="shared" si="91"/>
        <v/>
      </c>
      <c r="J479" s="178" t="str">
        <f t="shared" si="92"/>
        <v/>
      </c>
      <c r="K479" s="171" t="str">
        <f t="shared" si="93"/>
        <v/>
      </c>
      <c r="L479" s="179" t="e">
        <f t="shared" si="96"/>
        <v>#VALUE!</v>
      </c>
      <c r="M479" s="180"/>
      <c r="N479" s="216">
        <f t="shared" si="89"/>
        <v>0</v>
      </c>
      <c r="R479" s="188"/>
      <c r="S479" s="191"/>
      <c r="T479" s="190"/>
    </row>
    <row r="480" spans="1:20" ht="13.75" thickBot="1" x14ac:dyDescent="0.85">
      <c r="A480" s="79">
        <f t="shared" si="97"/>
        <v>462</v>
      </c>
      <c r="B480" s="174">
        <f t="shared" si="98"/>
        <v>32</v>
      </c>
      <c r="C480" s="175" t="str">
        <f t="shared" si="99"/>
        <v/>
      </c>
      <c r="D480" s="176" t="str">
        <f t="shared" si="100"/>
        <v/>
      </c>
      <c r="E480" s="167"/>
      <c r="F480" s="177" t="str">
        <f t="shared" si="94"/>
        <v/>
      </c>
      <c r="G480" s="169" t="str">
        <f t="shared" si="95"/>
        <v/>
      </c>
      <c r="H480" s="177" t="str">
        <f t="shared" si="90"/>
        <v/>
      </c>
      <c r="I480" s="177" t="str">
        <f t="shared" si="91"/>
        <v/>
      </c>
      <c r="J480" s="178" t="str">
        <f t="shared" si="92"/>
        <v/>
      </c>
      <c r="K480" s="171" t="str">
        <f t="shared" si="93"/>
        <v/>
      </c>
      <c r="L480" s="179" t="e">
        <f t="shared" si="96"/>
        <v>#VALUE!</v>
      </c>
      <c r="M480" s="180"/>
      <c r="N480" s="216">
        <f t="shared" si="89"/>
        <v>0</v>
      </c>
      <c r="R480" s="188"/>
      <c r="S480" s="191"/>
      <c r="T480" s="190"/>
    </row>
    <row r="481" spans="1:20" ht="13.75" thickBot="1" x14ac:dyDescent="0.85">
      <c r="A481" s="79">
        <f t="shared" si="97"/>
        <v>463</v>
      </c>
      <c r="B481" s="174">
        <f t="shared" si="98"/>
        <v>32</v>
      </c>
      <c r="C481" s="175" t="str">
        <f t="shared" si="99"/>
        <v/>
      </c>
      <c r="D481" s="176" t="str">
        <f t="shared" si="100"/>
        <v/>
      </c>
      <c r="E481" s="167"/>
      <c r="F481" s="177" t="str">
        <f t="shared" si="94"/>
        <v/>
      </c>
      <c r="G481" s="169" t="str">
        <f t="shared" si="95"/>
        <v/>
      </c>
      <c r="H481" s="177" t="str">
        <f t="shared" si="90"/>
        <v/>
      </c>
      <c r="I481" s="177" t="str">
        <f t="shared" si="91"/>
        <v/>
      </c>
      <c r="J481" s="178" t="str">
        <f t="shared" si="92"/>
        <v/>
      </c>
      <c r="K481" s="171" t="str">
        <f t="shared" si="93"/>
        <v/>
      </c>
      <c r="L481" s="179" t="e">
        <f t="shared" si="96"/>
        <v>#VALUE!</v>
      </c>
      <c r="M481" s="180"/>
      <c r="N481" s="216">
        <f t="shared" si="89"/>
        <v>0</v>
      </c>
      <c r="R481" s="188"/>
      <c r="S481" s="191"/>
      <c r="T481" s="190"/>
    </row>
    <row r="482" spans="1:20" ht="13.75" thickBot="1" x14ac:dyDescent="0.85">
      <c r="A482" s="79">
        <f t="shared" si="97"/>
        <v>464</v>
      </c>
      <c r="B482" s="174">
        <f t="shared" si="98"/>
        <v>32</v>
      </c>
      <c r="C482" s="175" t="str">
        <f t="shared" si="99"/>
        <v/>
      </c>
      <c r="D482" s="176" t="str">
        <f t="shared" si="100"/>
        <v/>
      </c>
      <c r="E482" s="167"/>
      <c r="F482" s="177" t="str">
        <f t="shared" si="94"/>
        <v/>
      </c>
      <c r="G482" s="169" t="str">
        <f t="shared" si="95"/>
        <v/>
      </c>
      <c r="H482" s="177" t="str">
        <f t="shared" si="90"/>
        <v/>
      </c>
      <c r="I482" s="177" t="str">
        <f t="shared" si="91"/>
        <v/>
      </c>
      <c r="J482" s="178" t="str">
        <f t="shared" si="92"/>
        <v/>
      </c>
      <c r="K482" s="171" t="str">
        <f t="shared" si="93"/>
        <v/>
      </c>
      <c r="L482" s="179" t="e">
        <f t="shared" si="96"/>
        <v>#VALUE!</v>
      </c>
      <c r="M482" s="180"/>
      <c r="N482" s="216">
        <f t="shared" si="89"/>
        <v>0</v>
      </c>
      <c r="R482" s="188"/>
      <c r="S482" s="191"/>
      <c r="T482" s="190"/>
    </row>
    <row r="483" spans="1:20" ht="13.75" thickBot="1" x14ac:dyDescent="0.85">
      <c r="A483" s="79">
        <f t="shared" si="97"/>
        <v>465</v>
      </c>
      <c r="B483" s="174">
        <f t="shared" si="98"/>
        <v>32</v>
      </c>
      <c r="C483" s="175" t="str">
        <f t="shared" si="99"/>
        <v/>
      </c>
      <c r="D483" s="176" t="str">
        <f t="shared" si="100"/>
        <v/>
      </c>
      <c r="E483" s="167"/>
      <c r="F483" s="177" t="str">
        <f t="shared" si="94"/>
        <v/>
      </c>
      <c r="G483" s="169" t="str">
        <f t="shared" si="95"/>
        <v/>
      </c>
      <c r="H483" s="177" t="str">
        <f t="shared" si="90"/>
        <v/>
      </c>
      <c r="I483" s="177" t="str">
        <f t="shared" si="91"/>
        <v/>
      </c>
      <c r="J483" s="178" t="str">
        <f t="shared" si="92"/>
        <v/>
      </c>
      <c r="K483" s="171" t="str">
        <f t="shared" si="93"/>
        <v/>
      </c>
      <c r="L483" s="179" t="e">
        <f t="shared" si="96"/>
        <v>#VALUE!</v>
      </c>
      <c r="M483" s="180"/>
      <c r="N483" s="216">
        <f t="shared" si="89"/>
        <v>0</v>
      </c>
      <c r="R483" s="188"/>
      <c r="S483" s="191"/>
      <c r="T483" s="190"/>
    </row>
    <row r="484" spans="1:20" ht="13.75" thickBot="1" x14ac:dyDescent="0.85">
      <c r="A484" s="79">
        <f t="shared" si="97"/>
        <v>466</v>
      </c>
      <c r="B484" s="174">
        <f t="shared" si="98"/>
        <v>32</v>
      </c>
      <c r="C484" s="175" t="str">
        <f t="shared" si="99"/>
        <v/>
      </c>
      <c r="D484" s="176" t="str">
        <f t="shared" si="100"/>
        <v/>
      </c>
      <c r="E484" s="167"/>
      <c r="F484" s="177" t="str">
        <f t="shared" si="94"/>
        <v/>
      </c>
      <c r="G484" s="169" t="str">
        <f t="shared" si="95"/>
        <v/>
      </c>
      <c r="H484" s="177" t="str">
        <f t="shared" si="90"/>
        <v/>
      </c>
      <c r="I484" s="177" t="str">
        <f t="shared" si="91"/>
        <v/>
      </c>
      <c r="J484" s="178" t="str">
        <f t="shared" si="92"/>
        <v/>
      </c>
      <c r="K484" s="171" t="str">
        <f t="shared" si="93"/>
        <v/>
      </c>
      <c r="L484" s="179" t="e">
        <f t="shared" si="96"/>
        <v>#VALUE!</v>
      </c>
      <c r="M484" s="180"/>
      <c r="N484" s="216">
        <f t="shared" si="89"/>
        <v>0</v>
      </c>
      <c r="R484" s="188"/>
      <c r="S484" s="191"/>
      <c r="T484" s="190"/>
    </row>
    <row r="485" spans="1:20" ht="13.75" thickBot="1" x14ac:dyDescent="0.85">
      <c r="A485" s="79">
        <f t="shared" si="97"/>
        <v>467</v>
      </c>
      <c r="B485" s="174">
        <f t="shared" si="98"/>
        <v>32</v>
      </c>
      <c r="C485" s="175" t="str">
        <f t="shared" si="99"/>
        <v/>
      </c>
      <c r="D485" s="176" t="str">
        <f t="shared" si="100"/>
        <v/>
      </c>
      <c r="E485" s="167"/>
      <c r="F485" s="177" t="str">
        <f t="shared" si="94"/>
        <v/>
      </c>
      <c r="G485" s="169" t="str">
        <f t="shared" si="95"/>
        <v/>
      </c>
      <c r="H485" s="177" t="str">
        <f t="shared" si="90"/>
        <v/>
      </c>
      <c r="I485" s="177" t="str">
        <f t="shared" si="91"/>
        <v/>
      </c>
      <c r="J485" s="178" t="str">
        <f t="shared" si="92"/>
        <v/>
      </c>
      <c r="K485" s="171" t="str">
        <f t="shared" si="93"/>
        <v/>
      </c>
      <c r="L485" s="179" t="e">
        <f t="shared" si="96"/>
        <v>#VALUE!</v>
      </c>
      <c r="M485" s="180"/>
      <c r="N485" s="216">
        <f t="shared" si="89"/>
        <v>0</v>
      </c>
      <c r="R485" s="188"/>
      <c r="S485" s="191"/>
      <c r="T485" s="190"/>
    </row>
    <row r="486" spans="1:20" ht="13.75" thickBot="1" x14ac:dyDescent="0.85">
      <c r="A486" s="79">
        <f t="shared" si="97"/>
        <v>468</v>
      </c>
      <c r="B486" s="174">
        <f t="shared" si="98"/>
        <v>32</v>
      </c>
      <c r="C486" s="175" t="str">
        <f t="shared" si="99"/>
        <v/>
      </c>
      <c r="D486" s="176" t="str">
        <f t="shared" si="100"/>
        <v/>
      </c>
      <c r="E486" s="167"/>
      <c r="F486" s="177" t="str">
        <f t="shared" si="94"/>
        <v/>
      </c>
      <c r="G486" s="169" t="str">
        <f t="shared" si="95"/>
        <v/>
      </c>
      <c r="H486" s="177" t="str">
        <f t="shared" si="90"/>
        <v/>
      </c>
      <c r="I486" s="177" t="str">
        <f t="shared" si="91"/>
        <v/>
      </c>
      <c r="J486" s="178" t="str">
        <f t="shared" si="92"/>
        <v/>
      </c>
      <c r="K486" s="171" t="str">
        <f t="shared" si="93"/>
        <v/>
      </c>
      <c r="L486" s="179" t="e">
        <f t="shared" si="96"/>
        <v>#VALUE!</v>
      </c>
      <c r="M486" s="180"/>
      <c r="N486" s="216">
        <f t="shared" si="89"/>
        <v>0</v>
      </c>
      <c r="R486" s="188"/>
      <c r="S486" s="191"/>
      <c r="T486" s="190"/>
    </row>
    <row r="487" spans="1:20" ht="13.75" thickBot="1" x14ac:dyDescent="0.85">
      <c r="A487" s="79">
        <f t="shared" si="97"/>
        <v>469</v>
      </c>
      <c r="B487" s="174">
        <f t="shared" si="98"/>
        <v>32</v>
      </c>
      <c r="C487" s="175" t="str">
        <f t="shared" si="99"/>
        <v/>
      </c>
      <c r="D487" s="176" t="str">
        <f t="shared" si="100"/>
        <v/>
      </c>
      <c r="E487" s="167"/>
      <c r="F487" s="177" t="str">
        <f t="shared" si="94"/>
        <v/>
      </c>
      <c r="G487" s="169" t="str">
        <f t="shared" si="95"/>
        <v/>
      </c>
      <c r="H487" s="177" t="str">
        <f t="shared" si="90"/>
        <v/>
      </c>
      <c r="I487" s="177" t="str">
        <f t="shared" si="91"/>
        <v/>
      </c>
      <c r="J487" s="178" t="str">
        <f t="shared" si="92"/>
        <v/>
      </c>
      <c r="K487" s="171" t="str">
        <f t="shared" si="93"/>
        <v/>
      </c>
      <c r="L487" s="179" t="e">
        <f t="shared" si="96"/>
        <v>#VALUE!</v>
      </c>
      <c r="M487" s="180"/>
      <c r="N487" s="216">
        <f t="shared" si="89"/>
        <v>0</v>
      </c>
      <c r="R487" s="188"/>
      <c r="S487" s="191"/>
      <c r="T487" s="190"/>
    </row>
    <row r="488" spans="1:20" ht="13.75" thickBot="1" x14ac:dyDescent="0.85">
      <c r="A488" s="79">
        <f t="shared" si="97"/>
        <v>470</v>
      </c>
      <c r="B488" s="174">
        <f t="shared" si="98"/>
        <v>32</v>
      </c>
      <c r="C488" s="175" t="str">
        <f t="shared" si="99"/>
        <v/>
      </c>
      <c r="D488" s="176" t="str">
        <f t="shared" si="100"/>
        <v/>
      </c>
      <c r="E488" s="181">
        <f>SUM(D479:D488)</f>
        <v>0</v>
      </c>
      <c r="F488" s="177" t="str">
        <f t="shared" si="94"/>
        <v/>
      </c>
      <c r="G488" s="169" t="str">
        <f t="shared" si="95"/>
        <v/>
      </c>
      <c r="H488" s="177" t="str">
        <f t="shared" si="90"/>
        <v/>
      </c>
      <c r="I488" s="177" t="str">
        <f t="shared" si="91"/>
        <v/>
      </c>
      <c r="J488" s="178" t="str">
        <f t="shared" si="92"/>
        <v/>
      </c>
      <c r="K488" s="171" t="str">
        <f t="shared" si="93"/>
        <v/>
      </c>
      <c r="L488" s="179" t="e">
        <f t="shared" si="96"/>
        <v>#VALUE!</v>
      </c>
      <c r="M488" s="180"/>
      <c r="N488" s="216">
        <f t="shared" si="89"/>
        <v>0</v>
      </c>
      <c r="R488" s="188"/>
      <c r="S488" s="191"/>
      <c r="T488" s="190"/>
    </row>
    <row r="489" spans="1:20" ht="13.75" thickBot="1" x14ac:dyDescent="0.85">
      <c r="A489" s="79">
        <f t="shared" si="97"/>
        <v>471</v>
      </c>
      <c r="B489" s="174">
        <f t="shared" si="98"/>
        <v>32</v>
      </c>
      <c r="C489" s="175" t="str">
        <f t="shared" si="99"/>
        <v/>
      </c>
      <c r="D489" s="176" t="str">
        <f t="shared" si="100"/>
        <v/>
      </c>
      <c r="E489" s="167"/>
      <c r="F489" s="177" t="str">
        <f t="shared" si="94"/>
        <v/>
      </c>
      <c r="G489" s="169" t="str">
        <f t="shared" si="95"/>
        <v/>
      </c>
      <c r="H489" s="177" t="str">
        <f t="shared" si="90"/>
        <v/>
      </c>
      <c r="I489" s="177" t="str">
        <f t="shared" si="91"/>
        <v/>
      </c>
      <c r="J489" s="178" t="str">
        <f t="shared" si="92"/>
        <v/>
      </c>
      <c r="K489" s="171" t="str">
        <f t="shared" si="93"/>
        <v/>
      </c>
      <c r="L489" s="179" t="e">
        <f t="shared" si="96"/>
        <v>#VALUE!</v>
      </c>
      <c r="M489" s="180"/>
      <c r="N489" s="216">
        <f t="shared" si="89"/>
        <v>0</v>
      </c>
      <c r="R489" s="188"/>
      <c r="S489" s="191"/>
      <c r="T489" s="190"/>
    </row>
    <row r="490" spans="1:20" ht="13.75" thickBot="1" x14ac:dyDescent="0.85">
      <c r="A490" s="79">
        <f t="shared" si="97"/>
        <v>472</v>
      </c>
      <c r="B490" s="174">
        <f t="shared" si="98"/>
        <v>32</v>
      </c>
      <c r="C490" s="175" t="str">
        <f t="shared" si="99"/>
        <v/>
      </c>
      <c r="D490" s="176" t="str">
        <f t="shared" si="100"/>
        <v/>
      </c>
      <c r="E490" s="167"/>
      <c r="F490" s="177" t="str">
        <f t="shared" si="94"/>
        <v/>
      </c>
      <c r="G490" s="169" t="str">
        <f t="shared" si="95"/>
        <v/>
      </c>
      <c r="H490" s="177" t="str">
        <f t="shared" si="90"/>
        <v/>
      </c>
      <c r="I490" s="177" t="str">
        <f t="shared" si="91"/>
        <v/>
      </c>
      <c r="J490" s="178" t="str">
        <f t="shared" si="92"/>
        <v/>
      </c>
      <c r="K490" s="171" t="str">
        <f t="shared" si="93"/>
        <v/>
      </c>
      <c r="L490" s="179" t="e">
        <f t="shared" si="96"/>
        <v>#VALUE!</v>
      </c>
      <c r="M490" s="180"/>
      <c r="N490" s="216">
        <f t="shared" si="89"/>
        <v>0</v>
      </c>
      <c r="R490" s="188"/>
      <c r="S490" s="191"/>
      <c r="T490" s="190"/>
    </row>
    <row r="491" spans="1:20" ht="13.75" thickBot="1" x14ac:dyDescent="0.85">
      <c r="A491" s="79">
        <f t="shared" si="97"/>
        <v>473</v>
      </c>
      <c r="B491" s="174">
        <f t="shared" si="98"/>
        <v>32</v>
      </c>
      <c r="C491" s="175" t="str">
        <f t="shared" si="99"/>
        <v/>
      </c>
      <c r="D491" s="176" t="str">
        <f t="shared" si="100"/>
        <v/>
      </c>
      <c r="E491" s="167"/>
      <c r="F491" s="177" t="str">
        <f t="shared" si="94"/>
        <v/>
      </c>
      <c r="G491" s="169" t="str">
        <f t="shared" si="95"/>
        <v/>
      </c>
      <c r="H491" s="177" t="str">
        <f t="shared" si="90"/>
        <v/>
      </c>
      <c r="I491" s="177" t="str">
        <f t="shared" si="91"/>
        <v/>
      </c>
      <c r="J491" s="178" t="str">
        <f t="shared" si="92"/>
        <v/>
      </c>
      <c r="K491" s="171" t="str">
        <f t="shared" si="93"/>
        <v/>
      </c>
      <c r="L491" s="179" t="e">
        <f t="shared" si="96"/>
        <v>#VALUE!</v>
      </c>
      <c r="M491" s="180"/>
      <c r="N491" s="216">
        <f t="shared" si="89"/>
        <v>0</v>
      </c>
      <c r="R491" s="188"/>
      <c r="S491" s="191"/>
      <c r="T491" s="190"/>
    </row>
    <row r="492" spans="1:20" ht="13.75" thickBot="1" x14ac:dyDescent="0.85">
      <c r="A492" s="79">
        <f t="shared" si="97"/>
        <v>474</v>
      </c>
      <c r="B492" s="174">
        <f t="shared" si="98"/>
        <v>32</v>
      </c>
      <c r="C492" s="175" t="str">
        <f t="shared" si="99"/>
        <v/>
      </c>
      <c r="D492" s="176" t="str">
        <f t="shared" si="100"/>
        <v/>
      </c>
      <c r="E492" s="167"/>
      <c r="F492" s="177" t="str">
        <f t="shared" si="94"/>
        <v/>
      </c>
      <c r="G492" s="169" t="str">
        <f t="shared" si="95"/>
        <v/>
      </c>
      <c r="H492" s="177" t="str">
        <f t="shared" si="90"/>
        <v/>
      </c>
      <c r="I492" s="177" t="str">
        <f t="shared" si="91"/>
        <v/>
      </c>
      <c r="J492" s="178" t="str">
        <f t="shared" si="92"/>
        <v/>
      </c>
      <c r="K492" s="171" t="str">
        <f t="shared" si="93"/>
        <v/>
      </c>
      <c r="L492" s="179" t="e">
        <f t="shared" si="96"/>
        <v>#VALUE!</v>
      </c>
      <c r="M492" s="180"/>
      <c r="N492" s="216">
        <f t="shared" si="89"/>
        <v>0</v>
      </c>
      <c r="R492" s="188"/>
      <c r="S492" s="191"/>
      <c r="T492" s="190"/>
    </row>
    <row r="493" spans="1:20" ht="13.75" thickBot="1" x14ac:dyDescent="0.85">
      <c r="A493" s="79">
        <f t="shared" si="97"/>
        <v>475</v>
      </c>
      <c r="B493" s="174">
        <f t="shared" si="98"/>
        <v>32</v>
      </c>
      <c r="C493" s="175" t="str">
        <f t="shared" si="99"/>
        <v/>
      </c>
      <c r="D493" s="176" t="str">
        <f t="shared" si="100"/>
        <v/>
      </c>
      <c r="E493" s="167"/>
      <c r="F493" s="177" t="str">
        <f t="shared" si="94"/>
        <v/>
      </c>
      <c r="G493" s="169" t="str">
        <f t="shared" si="95"/>
        <v/>
      </c>
      <c r="H493" s="177" t="str">
        <f t="shared" si="90"/>
        <v/>
      </c>
      <c r="I493" s="177" t="str">
        <f t="shared" si="91"/>
        <v/>
      </c>
      <c r="J493" s="178" t="str">
        <f t="shared" si="92"/>
        <v/>
      </c>
      <c r="K493" s="171" t="str">
        <f t="shared" si="93"/>
        <v/>
      </c>
      <c r="L493" s="179" t="e">
        <f t="shared" si="96"/>
        <v>#VALUE!</v>
      </c>
      <c r="M493" s="180"/>
      <c r="N493" s="216">
        <f t="shared" si="89"/>
        <v>0</v>
      </c>
      <c r="R493" s="188"/>
      <c r="S493" s="191"/>
      <c r="T493" s="190"/>
    </row>
    <row r="494" spans="1:20" ht="13.75" thickBot="1" x14ac:dyDescent="0.85">
      <c r="A494" s="79">
        <f t="shared" si="97"/>
        <v>476</v>
      </c>
      <c r="B494" s="174">
        <f t="shared" si="98"/>
        <v>32</v>
      </c>
      <c r="C494" s="175" t="str">
        <f t="shared" si="99"/>
        <v/>
      </c>
      <c r="D494" s="176" t="str">
        <f t="shared" si="100"/>
        <v/>
      </c>
      <c r="E494" s="167"/>
      <c r="F494" s="177" t="str">
        <f t="shared" si="94"/>
        <v/>
      </c>
      <c r="G494" s="169" t="str">
        <f t="shared" si="95"/>
        <v/>
      </c>
      <c r="H494" s="177" t="str">
        <f t="shared" si="90"/>
        <v/>
      </c>
      <c r="I494" s="177" t="str">
        <f t="shared" si="91"/>
        <v/>
      </c>
      <c r="J494" s="178" t="str">
        <f t="shared" si="92"/>
        <v/>
      </c>
      <c r="K494" s="171" t="str">
        <f t="shared" si="93"/>
        <v/>
      </c>
      <c r="L494" s="179" t="e">
        <f t="shared" si="96"/>
        <v>#VALUE!</v>
      </c>
      <c r="M494" s="180"/>
      <c r="N494" s="216">
        <f t="shared" si="89"/>
        <v>0</v>
      </c>
      <c r="R494" s="188"/>
      <c r="S494" s="191"/>
      <c r="T494" s="190"/>
    </row>
    <row r="495" spans="1:20" ht="13.75" thickBot="1" x14ac:dyDescent="0.85">
      <c r="A495" s="79">
        <f t="shared" si="97"/>
        <v>477</v>
      </c>
      <c r="B495" s="174">
        <f t="shared" si="98"/>
        <v>32</v>
      </c>
      <c r="C495" s="175" t="str">
        <f t="shared" si="99"/>
        <v/>
      </c>
      <c r="D495" s="176" t="str">
        <f t="shared" si="100"/>
        <v/>
      </c>
      <c r="E495" s="167"/>
      <c r="F495" s="177" t="str">
        <f t="shared" si="94"/>
        <v/>
      </c>
      <c r="G495" s="169" t="str">
        <f t="shared" si="95"/>
        <v/>
      </c>
      <c r="H495" s="177" t="str">
        <f t="shared" si="90"/>
        <v/>
      </c>
      <c r="I495" s="177" t="str">
        <f t="shared" si="91"/>
        <v/>
      </c>
      <c r="J495" s="178" t="str">
        <f t="shared" si="92"/>
        <v/>
      </c>
      <c r="K495" s="171" t="str">
        <f t="shared" si="93"/>
        <v/>
      </c>
      <c r="L495" s="179" t="e">
        <f t="shared" si="96"/>
        <v>#VALUE!</v>
      </c>
      <c r="M495" s="180"/>
      <c r="N495" s="216">
        <f t="shared" si="89"/>
        <v>0</v>
      </c>
      <c r="R495" s="188"/>
      <c r="S495" s="191"/>
      <c r="T495" s="190"/>
    </row>
    <row r="496" spans="1:20" ht="13.75" thickBot="1" x14ac:dyDescent="0.85">
      <c r="A496" s="79">
        <f t="shared" si="97"/>
        <v>478</v>
      </c>
      <c r="B496" s="174">
        <f t="shared" si="98"/>
        <v>32</v>
      </c>
      <c r="C496" s="175" t="str">
        <f t="shared" si="99"/>
        <v/>
      </c>
      <c r="D496" s="176" t="str">
        <f t="shared" si="100"/>
        <v/>
      </c>
      <c r="E496" s="167"/>
      <c r="F496" s="177" t="str">
        <f t="shared" si="94"/>
        <v/>
      </c>
      <c r="G496" s="169" t="str">
        <f t="shared" si="95"/>
        <v/>
      </c>
      <c r="H496" s="177" t="str">
        <f t="shared" si="90"/>
        <v/>
      </c>
      <c r="I496" s="177" t="str">
        <f t="shared" si="91"/>
        <v/>
      </c>
      <c r="J496" s="178" t="str">
        <f t="shared" si="92"/>
        <v/>
      </c>
      <c r="K496" s="171" t="str">
        <f t="shared" si="93"/>
        <v/>
      </c>
      <c r="L496" s="179" t="e">
        <f t="shared" si="96"/>
        <v>#VALUE!</v>
      </c>
      <c r="M496" s="180"/>
      <c r="N496" s="216">
        <f t="shared" si="89"/>
        <v>0</v>
      </c>
      <c r="R496" s="188"/>
      <c r="S496" s="191"/>
      <c r="T496" s="190"/>
    </row>
    <row r="497" spans="1:20" ht="13.75" thickBot="1" x14ac:dyDescent="0.85">
      <c r="A497" s="79">
        <f t="shared" si="97"/>
        <v>479</v>
      </c>
      <c r="B497" s="174">
        <f t="shared" si="98"/>
        <v>32</v>
      </c>
      <c r="C497" s="175" t="str">
        <f t="shared" si="99"/>
        <v/>
      </c>
      <c r="D497" s="176" t="str">
        <f t="shared" si="100"/>
        <v/>
      </c>
      <c r="E497" s="167"/>
      <c r="F497" s="177" t="str">
        <f t="shared" si="94"/>
        <v/>
      </c>
      <c r="G497" s="169" t="str">
        <f t="shared" si="95"/>
        <v/>
      </c>
      <c r="H497" s="177" t="str">
        <f t="shared" si="90"/>
        <v/>
      </c>
      <c r="I497" s="177" t="str">
        <f t="shared" si="91"/>
        <v/>
      </c>
      <c r="J497" s="178" t="str">
        <f t="shared" si="92"/>
        <v/>
      </c>
      <c r="K497" s="171" t="str">
        <f t="shared" si="93"/>
        <v/>
      </c>
      <c r="L497" s="179" t="e">
        <f t="shared" si="96"/>
        <v>#VALUE!</v>
      </c>
      <c r="M497" s="180"/>
      <c r="N497" s="216">
        <f t="shared" si="89"/>
        <v>0</v>
      </c>
      <c r="R497" s="188"/>
      <c r="S497" s="191"/>
      <c r="T497" s="190"/>
    </row>
    <row r="498" spans="1:20" ht="13.75" thickBot="1" x14ac:dyDescent="0.85">
      <c r="A498" s="79">
        <f t="shared" si="97"/>
        <v>480</v>
      </c>
      <c r="B498" s="174">
        <f t="shared" si="98"/>
        <v>32</v>
      </c>
      <c r="C498" s="175" t="str">
        <f t="shared" si="99"/>
        <v/>
      </c>
      <c r="D498" s="176" t="str">
        <f t="shared" si="100"/>
        <v/>
      </c>
      <c r="E498" s="181">
        <f>SUM(D489:D498)</f>
        <v>0</v>
      </c>
      <c r="F498" s="177" t="str">
        <f t="shared" si="94"/>
        <v/>
      </c>
      <c r="G498" s="169" t="str">
        <f t="shared" si="95"/>
        <v/>
      </c>
      <c r="H498" s="177" t="str">
        <f t="shared" si="90"/>
        <v/>
      </c>
      <c r="I498" s="177" t="str">
        <f t="shared" si="91"/>
        <v/>
      </c>
      <c r="J498" s="178" t="str">
        <f t="shared" si="92"/>
        <v/>
      </c>
      <c r="K498" s="171" t="str">
        <f t="shared" si="93"/>
        <v/>
      </c>
      <c r="L498" s="179" t="e">
        <f t="shared" si="96"/>
        <v>#VALUE!</v>
      </c>
      <c r="M498" s="180"/>
      <c r="N498" s="216">
        <f t="shared" si="89"/>
        <v>0</v>
      </c>
      <c r="R498" s="188"/>
      <c r="S498" s="191"/>
      <c r="T498" s="190"/>
    </row>
    <row r="499" spans="1:20" ht="13.75" thickBot="1" x14ac:dyDescent="0.85">
      <c r="A499" s="79">
        <f t="shared" si="97"/>
        <v>481</v>
      </c>
      <c r="B499" s="174">
        <f t="shared" si="98"/>
        <v>32</v>
      </c>
      <c r="C499" s="175" t="str">
        <f t="shared" si="99"/>
        <v/>
      </c>
      <c r="D499" s="176" t="str">
        <f t="shared" si="100"/>
        <v/>
      </c>
      <c r="E499" s="167"/>
      <c r="F499" s="177" t="str">
        <f t="shared" si="94"/>
        <v/>
      </c>
      <c r="G499" s="169" t="str">
        <f t="shared" si="95"/>
        <v/>
      </c>
      <c r="H499" s="177" t="str">
        <f t="shared" si="90"/>
        <v/>
      </c>
      <c r="I499" s="177" t="str">
        <f t="shared" si="91"/>
        <v/>
      </c>
      <c r="J499" s="178" t="str">
        <f t="shared" si="92"/>
        <v/>
      </c>
      <c r="K499" s="171" t="str">
        <f t="shared" si="93"/>
        <v/>
      </c>
      <c r="L499" s="179" t="e">
        <f t="shared" si="96"/>
        <v>#VALUE!</v>
      </c>
      <c r="M499" s="180"/>
      <c r="N499" s="216">
        <f t="shared" si="89"/>
        <v>0</v>
      </c>
      <c r="R499" s="188"/>
      <c r="S499" s="191"/>
      <c r="T499" s="190"/>
    </row>
    <row r="500" spans="1:20" ht="13.75" thickBot="1" x14ac:dyDescent="0.85">
      <c r="A500" s="79">
        <f t="shared" si="97"/>
        <v>482</v>
      </c>
      <c r="B500" s="174">
        <f t="shared" si="98"/>
        <v>32</v>
      </c>
      <c r="C500" s="175" t="str">
        <f t="shared" si="99"/>
        <v/>
      </c>
      <c r="D500" s="176" t="str">
        <f t="shared" si="100"/>
        <v/>
      </c>
      <c r="E500" s="167"/>
      <c r="F500" s="177" t="str">
        <f t="shared" si="94"/>
        <v/>
      </c>
      <c r="G500" s="169" t="str">
        <f t="shared" si="95"/>
        <v/>
      </c>
      <c r="H500" s="177" t="str">
        <f t="shared" si="90"/>
        <v/>
      </c>
      <c r="I500" s="177" t="str">
        <f t="shared" si="91"/>
        <v/>
      </c>
      <c r="J500" s="178" t="str">
        <f t="shared" si="92"/>
        <v/>
      </c>
      <c r="K500" s="171" t="str">
        <f t="shared" si="93"/>
        <v/>
      </c>
      <c r="L500" s="179" t="e">
        <f t="shared" si="96"/>
        <v>#VALUE!</v>
      </c>
      <c r="M500" s="180"/>
      <c r="N500" s="216">
        <f t="shared" si="89"/>
        <v>0</v>
      </c>
      <c r="R500" s="188"/>
      <c r="S500" s="191"/>
      <c r="T500" s="190"/>
    </row>
    <row r="501" spans="1:20" ht="13.75" thickBot="1" x14ac:dyDescent="0.85">
      <c r="A501" s="79">
        <f t="shared" si="97"/>
        <v>483</v>
      </c>
      <c r="B501" s="174">
        <f t="shared" si="98"/>
        <v>32</v>
      </c>
      <c r="C501" s="175" t="str">
        <f t="shared" si="99"/>
        <v/>
      </c>
      <c r="D501" s="176" t="str">
        <f t="shared" si="100"/>
        <v/>
      </c>
      <c r="E501" s="167"/>
      <c r="F501" s="177" t="str">
        <f t="shared" si="94"/>
        <v/>
      </c>
      <c r="G501" s="169" t="str">
        <f t="shared" si="95"/>
        <v/>
      </c>
      <c r="H501" s="177" t="str">
        <f t="shared" si="90"/>
        <v/>
      </c>
      <c r="I501" s="177" t="str">
        <f t="shared" si="91"/>
        <v/>
      </c>
      <c r="J501" s="178" t="str">
        <f t="shared" si="92"/>
        <v/>
      </c>
      <c r="K501" s="171" t="str">
        <f t="shared" si="93"/>
        <v/>
      </c>
      <c r="L501" s="179" t="e">
        <f t="shared" si="96"/>
        <v>#VALUE!</v>
      </c>
      <c r="M501" s="180"/>
      <c r="N501" s="216">
        <f t="shared" si="89"/>
        <v>0</v>
      </c>
      <c r="R501" s="188"/>
      <c r="S501" s="191"/>
      <c r="T501" s="190"/>
    </row>
    <row r="502" spans="1:20" ht="13.75" thickBot="1" x14ac:dyDescent="0.85">
      <c r="A502" s="79">
        <f t="shared" si="97"/>
        <v>484</v>
      </c>
      <c r="B502" s="174">
        <f t="shared" si="98"/>
        <v>32</v>
      </c>
      <c r="C502" s="175" t="str">
        <f t="shared" si="99"/>
        <v/>
      </c>
      <c r="D502" s="176" t="str">
        <f t="shared" si="100"/>
        <v/>
      </c>
      <c r="E502" s="167"/>
      <c r="F502" s="177" t="str">
        <f t="shared" si="94"/>
        <v/>
      </c>
      <c r="G502" s="169" t="str">
        <f t="shared" si="95"/>
        <v/>
      </c>
      <c r="H502" s="177" t="str">
        <f t="shared" si="90"/>
        <v/>
      </c>
      <c r="I502" s="177" t="str">
        <f t="shared" si="91"/>
        <v/>
      </c>
      <c r="J502" s="178" t="str">
        <f t="shared" si="92"/>
        <v/>
      </c>
      <c r="K502" s="171" t="str">
        <f t="shared" si="93"/>
        <v/>
      </c>
      <c r="L502" s="179" t="e">
        <f t="shared" si="96"/>
        <v>#VALUE!</v>
      </c>
      <c r="M502" s="180"/>
      <c r="N502" s="216">
        <f t="shared" si="89"/>
        <v>0</v>
      </c>
      <c r="R502" s="188"/>
      <c r="S502" s="191"/>
      <c r="T502" s="190"/>
    </row>
    <row r="503" spans="1:20" ht="13.75" thickBot="1" x14ac:dyDescent="0.85">
      <c r="A503" s="79">
        <f t="shared" si="97"/>
        <v>485</v>
      </c>
      <c r="B503" s="174">
        <f t="shared" si="98"/>
        <v>32</v>
      </c>
      <c r="C503" s="175" t="str">
        <f t="shared" si="99"/>
        <v/>
      </c>
      <c r="D503" s="176" t="str">
        <f t="shared" si="100"/>
        <v/>
      </c>
      <c r="E503" s="167"/>
      <c r="F503" s="177" t="str">
        <f t="shared" si="94"/>
        <v/>
      </c>
      <c r="G503" s="169" t="str">
        <f t="shared" si="95"/>
        <v/>
      </c>
      <c r="H503" s="177" t="str">
        <f t="shared" si="90"/>
        <v/>
      </c>
      <c r="I503" s="177" t="str">
        <f t="shared" si="91"/>
        <v/>
      </c>
      <c r="J503" s="178" t="str">
        <f t="shared" si="92"/>
        <v/>
      </c>
      <c r="K503" s="171" t="str">
        <f t="shared" si="93"/>
        <v/>
      </c>
      <c r="L503" s="179" t="e">
        <f t="shared" si="96"/>
        <v>#VALUE!</v>
      </c>
      <c r="M503" s="180"/>
      <c r="N503" s="216">
        <f t="shared" si="89"/>
        <v>0</v>
      </c>
      <c r="R503" s="188"/>
      <c r="S503" s="191"/>
      <c r="T503" s="190"/>
    </row>
    <row r="504" spans="1:20" ht="13.75" thickBot="1" x14ac:dyDescent="0.85">
      <c r="A504" s="79">
        <f t="shared" si="97"/>
        <v>486</v>
      </c>
      <c r="B504" s="174">
        <f t="shared" si="98"/>
        <v>32</v>
      </c>
      <c r="C504" s="175" t="str">
        <f t="shared" si="99"/>
        <v/>
      </c>
      <c r="D504" s="176" t="str">
        <f t="shared" si="100"/>
        <v/>
      </c>
      <c r="E504" s="167"/>
      <c r="F504" s="177" t="str">
        <f t="shared" si="94"/>
        <v/>
      </c>
      <c r="G504" s="169" t="str">
        <f t="shared" si="95"/>
        <v/>
      </c>
      <c r="H504" s="177" t="str">
        <f t="shared" si="90"/>
        <v/>
      </c>
      <c r="I504" s="177" t="str">
        <f t="shared" si="91"/>
        <v/>
      </c>
      <c r="J504" s="178" t="str">
        <f t="shared" si="92"/>
        <v/>
      </c>
      <c r="K504" s="171" t="str">
        <f t="shared" si="93"/>
        <v/>
      </c>
      <c r="L504" s="179" t="e">
        <f t="shared" si="96"/>
        <v>#VALUE!</v>
      </c>
      <c r="M504" s="180"/>
      <c r="N504" s="216">
        <f t="shared" ref="N504:N518" si="101">IF(M504&lt;=1000,(0),IF(M504&lt;3600,(1),IF(M504&gt;=3601,(2),"")))</f>
        <v>0</v>
      </c>
      <c r="R504" s="188"/>
      <c r="S504" s="191"/>
      <c r="T504" s="190"/>
    </row>
    <row r="505" spans="1:20" ht="13.75" thickBot="1" x14ac:dyDescent="0.85">
      <c r="A505" s="79">
        <f t="shared" si="97"/>
        <v>487</v>
      </c>
      <c r="B505" s="174">
        <f t="shared" si="98"/>
        <v>32</v>
      </c>
      <c r="C505" s="175" t="str">
        <f t="shared" si="99"/>
        <v/>
      </c>
      <c r="D505" s="176" t="str">
        <f t="shared" si="100"/>
        <v/>
      </c>
      <c r="E505" s="167"/>
      <c r="F505" s="177" t="str">
        <f t="shared" si="94"/>
        <v/>
      </c>
      <c r="G505" s="169" t="str">
        <f t="shared" si="95"/>
        <v/>
      </c>
      <c r="H505" s="177" t="str">
        <f t="shared" si="90"/>
        <v/>
      </c>
      <c r="I505" s="177" t="str">
        <f t="shared" si="91"/>
        <v/>
      </c>
      <c r="J505" s="178" t="str">
        <f t="shared" si="92"/>
        <v/>
      </c>
      <c r="K505" s="171" t="str">
        <f t="shared" si="93"/>
        <v/>
      </c>
      <c r="L505" s="179" t="e">
        <f t="shared" si="96"/>
        <v>#VALUE!</v>
      </c>
      <c r="M505" s="180"/>
      <c r="N505" s="216">
        <f t="shared" si="101"/>
        <v>0</v>
      </c>
      <c r="R505" s="188"/>
      <c r="S505" s="191"/>
      <c r="T505" s="190"/>
    </row>
    <row r="506" spans="1:20" ht="13.75" thickBot="1" x14ac:dyDescent="0.85">
      <c r="A506" s="79">
        <f t="shared" si="97"/>
        <v>488</v>
      </c>
      <c r="B506" s="174">
        <f t="shared" si="98"/>
        <v>32</v>
      </c>
      <c r="C506" s="175" t="str">
        <f t="shared" si="99"/>
        <v/>
      </c>
      <c r="D506" s="176" t="str">
        <f t="shared" si="100"/>
        <v/>
      </c>
      <c r="E506" s="167"/>
      <c r="F506" s="177" t="str">
        <f t="shared" si="94"/>
        <v/>
      </c>
      <c r="G506" s="169" t="str">
        <f t="shared" si="95"/>
        <v/>
      </c>
      <c r="H506" s="177" t="str">
        <f t="shared" si="90"/>
        <v/>
      </c>
      <c r="I506" s="177" t="str">
        <f t="shared" si="91"/>
        <v/>
      </c>
      <c r="J506" s="178" t="str">
        <f t="shared" si="92"/>
        <v/>
      </c>
      <c r="K506" s="171" t="str">
        <f t="shared" si="93"/>
        <v/>
      </c>
      <c r="L506" s="179" t="e">
        <f t="shared" si="96"/>
        <v>#VALUE!</v>
      </c>
      <c r="M506" s="180"/>
      <c r="N506" s="216">
        <f t="shared" si="101"/>
        <v>0</v>
      </c>
      <c r="R506" s="188"/>
      <c r="S506" s="191"/>
      <c r="T506" s="190"/>
    </row>
    <row r="507" spans="1:20" ht="13.75" thickBot="1" x14ac:dyDescent="0.85">
      <c r="A507" s="79">
        <f t="shared" si="97"/>
        <v>489</v>
      </c>
      <c r="B507" s="174">
        <f t="shared" si="98"/>
        <v>32</v>
      </c>
      <c r="C507" s="175" t="str">
        <f t="shared" si="99"/>
        <v/>
      </c>
      <c r="D507" s="176" t="str">
        <f t="shared" si="100"/>
        <v/>
      </c>
      <c r="E507" s="167"/>
      <c r="F507" s="177" t="str">
        <f t="shared" si="94"/>
        <v/>
      </c>
      <c r="G507" s="169" t="str">
        <f t="shared" si="95"/>
        <v/>
      </c>
      <c r="H507" s="177" t="str">
        <f t="shared" si="90"/>
        <v/>
      </c>
      <c r="I507" s="177" t="str">
        <f t="shared" si="91"/>
        <v/>
      </c>
      <c r="J507" s="178" t="str">
        <f t="shared" si="92"/>
        <v/>
      </c>
      <c r="K507" s="171" t="str">
        <f t="shared" si="93"/>
        <v/>
      </c>
      <c r="L507" s="179" t="e">
        <f t="shared" si="96"/>
        <v>#VALUE!</v>
      </c>
      <c r="M507" s="180"/>
      <c r="N507" s="216">
        <f t="shared" si="101"/>
        <v>0</v>
      </c>
      <c r="R507" s="188"/>
      <c r="S507" s="191"/>
      <c r="T507" s="190"/>
    </row>
    <row r="508" spans="1:20" ht="13.75" thickBot="1" x14ac:dyDescent="0.85">
      <c r="A508" s="79">
        <f t="shared" si="97"/>
        <v>490</v>
      </c>
      <c r="B508" s="174">
        <f t="shared" si="98"/>
        <v>32</v>
      </c>
      <c r="C508" s="175" t="str">
        <f t="shared" si="99"/>
        <v/>
      </c>
      <c r="D508" s="176" t="str">
        <f t="shared" si="100"/>
        <v/>
      </c>
      <c r="E508" s="181">
        <f>SUM(D499:D508)</f>
        <v>0</v>
      </c>
      <c r="F508" s="177" t="str">
        <f t="shared" si="94"/>
        <v/>
      </c>
      <c r="G508" s="169" t="str">
        <f t="shared" si="95"/>
        <v/>
      </c>
      <c r="H508" s="177" t="str">
        <f t="shared" si="90"/>
        <v/>
      </c>
      <c r="I508" s="177" t="str">
        <f t="shared" si="91"/>
        <v/>
      </c>
      <c r="J508" s="178" t="str">
        <f t="shared" si="92"/>
        <v/>
      </c>
      <c r="K508" s="171" t="str">
        <f t="shared" si="93"/>
        <v/>
      </c>
      <c r="L508" s="179" t="e">
        <f t="shared" si="96"/>
        <v>#VALUE!</v>
      </c>
      <c r="M508" s="180"/>
      <c r="N508" s="216">
        <f t="shared" si="101"/>
        <v>0</v>
      </c>
      <c r="R508" s="188"/>
      <c r="S508" s="191"/>
      <c r="T508" s="190"/>
    </row>
    <row r="509" spans="1:20" ht="13.75" thickBot="1" x14ac:dyDescent="0.85">
      <c r="A509" s="79">
        <f t="shared" si="97"/>
        <v>491</v>
      </c>
      <c r="B509" s="174">
        <f t="shared" si="98"/>
        <v>32</v>
      </c>
      <c r="C509" s="175" t="str">
        <f t="shared" si="99"/>
        <v/>
      </c>
      <c r="D509" s="176" t="str">
        <f t="shared" si="100"/>
        <v/>
      </c>
      <c r="E509" s="167"/>
      <c r="F509" s="177" t="str">
        <f t="shared" si="94"/>
        <v/>
      </c>
      <c r="G509" s="169" t="str">
        <f t="shared" si="95"/>
        <v/>
      </c>
      <c r="H509" s="177" t="str">
        <f t="shared" si="90"/>
        <v/>
      </c>
      <c r="I509" s="177" t="str">
        <f t="shared" si="91"/>
        <v/>
      </c>
      <c r="J509" s="178" t="str">
        <f t="shared" si="92"/>
        <v/>
      </c>
      <c r="K509" s="171" t="str">
        <f t="shared" si="93"/>
        <v/>
      </c>
      <c r="L509" s="179" t="e">
        <f t="shared" si="96"/>
        <v>#VALUE!</v>
      </c>
      <c r="M509" s="180"/>
      <c r="N509" s="216">
        <f t="shared" si="101"/>
        <v>0</v>
      </c>
      <c r="R509" s="188"/>
      <c r="S509" s="191"/>
      <c r="T509" s="190"/>
    </row>
    <row r="510" spans="1:20" ht="13.75" thickBot="1" x14ac:dyDescent="0.85">
      <c r="A510" s="79">
        <f t="shared" si="97"/>
        <v>492</v>
      </c>
      <c r="B510" s="174">
        <f t="shared" si="98"/>
        <v>32</v>
      </c>
      <c r="C510" s="175" t="str">
        <f t="shared" si="99"/>
        <v/>
      </c>
      <c r="D510" s="176" t="str">
        <f t="shared" si="100"/>
        <v/>
      </c>
      <c r="E510" s="167"/>
      <c r="F510" s="177" t="str">
        <f t="shared" si="94"/>
        <v/>
      </c>
      <c r="G510" s="169" t="str">
        <f t="shared" si="95"/>
        <v/>
      </c>
      <c r="H510" s="177" t="str">
        <f t="shared" si="90"/>
        <v/>
      </c>
      <c r="I510" s="177" t="str">
        <f t="shared" si="91"/>
        <v/>
      </c>
      <c r="J510" s="178" t="str">
        <f t="shared" si="92"/>
        <v/>
      </c>
      <c r="K510" s="171" t="str">
        <f t="shared" si="93"/>
        <v/>
      </c>
      <c r="L510" s="179" t="e">
        <f t="shared" si="96"/>
        <v>#VALUE!</v>
      </c>
      <c r="M510" s="180"/>
      <c r="N510" s="216">
        <f t="shared" si="101"/>
        <v>0</v>
      </c>
      <c r="R510" s="188"/>
      <c r="S510" s="191"/>
      <c r="T510" s="190"/>
    </row>
    <row r="511" spans="1:20" ht="13.75" thickBot="1" x14ac:dyDescent="0.85">
      <c r="A511" s="79">
        <f t="shared" si="97"/>
        <v>493</v>
      </c>
      <c r="B511" s="174">
        <f t="shared" si="98"/>
        <v>32</v>
      </c>
      <c r="C511" s="175" t="str">
        <f t="shared" si="99"/>
        <v/>
      </c>
      <c r="D511" s="176" t="str">
        <f t="shared" si="100"/>
        <v/>
      </c>
      <c r="E511" s="167"/>
      <c r="F511" s="177" t="str">
        <f t="shared" si="94"/>
        <v/>
      </c>
      <c r="G511" s="169" t="str">
        <f t="shared" si="95"/>
        <v/>
      </c>
      <c r="H511" s="177" t="str">
        <f t="shared" si="90"/>
        <v/>
      </c>
      <c r="I511" s="177" t="str">
        <f t="shared" si="91"/>
        <v/>
      </c>
      <c r="J511" s="178" t="str">
        <f t="shared" si="92"/>
        <v/>
      </c>
      <c r="K511" s="171" t="str">
        <f t="shared" si="93"/>
        <v/>
      </c>
      <c r="L511" s="179" t="e">
        <f t="shared" si="96"/>
        <v>#VALUE!</v>
      </c>
      <c r="M511" s="180"/>
      <c r="N511" s="216">
        <f t="shared" si="101"/>
        <v>0</v>
      </c>
      <c r="R511" s="188"/>
      <c r="S511" s="191"/>
      <c r="T511" s="190"/>
    </row>
    <row r="512" spans="1:20" ht="13.75" thickBot="1" x14ac:dyDescent="0.85">
      <c r="A512" s="79">
        <f t="shared" si="97"/>
        <v>494</v>
      </c>
      <c r="B512" s="174">
        <f t="shared" si="98"/>
        <v>32</v>
      </c>
      <c r="C512" s="175" t="str">
        <f t="shared" si="99"/>
        <v/>
      </c>
      <c r="D512" s="176" t="str">
        <f t="shared" si="100"/>
        <v/>
      </c>
      <c r="E512" s="167"/>
      <c r="F512" s="177" t="str">
        <f t="shared" si="94"/>
        <v/>
      </c>
      <c r="G512" s="169" t="str">
        <f t="shared" si="95"/>
        <v/>
      </c>
      <c r="H512" s="177" t="str">
        <f t="shared" si="90"/>
        <v/>
      </c>
      <c r="I512" s="177" t="str">
        <f t="shared" si="91"/>
        <v/>
      </c>
      <c r="J512" s="178" t="str">
        <f t="shared" si="92"/>
        <v/>
      </c>
      <c r="K512" s="171" t="str">
        <f t="shared" si="93"/>
        <v/>
      </c>
      <c r="L512" s="179" t="e">
        <f t="shared" si="96"/>
        <v>#VALUE!</v>
      </c>
      <c r="M512" s="180"/>
      <c r="N512" s="216">
        <f t="shared" si="101"/>
        <v>0</v>
      </c>
      <c r="R512" s="188"/>
      <c r="S512" s="191"/>
      <c r="T512" s="190"/>
    </row>
    <row r="513" spans="1:20" ht="13.75" thickBot="1" x14ac:dyDescent="0.85">
      <c r="A513" s="79">
        <f t="shared" si="97"/>
        <v>495</v>
      </c>
      <c r="B513" s="174">
        <f t="shared" si="98"/>
        <v>32</v>
      </c>
      <c r="C513" s="175" t="str">
        <f t="shared" si="99"/>
        <v/>
      </c>
      <c r="D513" s="176" t="str">
        <f t="shared" si="100"/>
        <v/>
      </c>
      <c r="E513" s="167"/>
      <c r="F513" s="177" t="str">
        <f t="shared" si="94"/>
        <v/>
      </c>
      <c r="G513" s="169" t="str">
        <f t="shared" si="95"/>
        <v/>
      </c>
      <c r="H513" s="177" t="str">
        <f t="shared" si="90"/>
        <v/>
      </c>
      <c r="I513" s="177" t="str">
        <f t="shared" si="91"/>
        <v/>
      </c>
      <c r="J513" s="178" t="str">
        <f t="shared" si="92"/>
        <v/>
      </c>
      <c r="K513" s="171" t="str">
        <f t="shared" si="93"/>
        <v/>
      </c>
      <c r="L513" s="179" t="e">
        <f t="shared" si="96"/>
        <v>#VALUE!</v>
      </c>
      <c r="M513" s="180"/>
      <c r="N513" s="216">
        <f t="shared" si="101"/>
        <v>0</v>
      </c>
      <c r="R513" s="188"/>
      <c r="S513" s="191"/>
      <c r="T513" s="190"/>
    </row>
    <row r="514" spans="1:20" ht="13.75" thickBot="1" x14ac:dyDescent="0.85">
      <c r="A514" s="79">
        <f t="shared" si="97"/>
        <v>496</v>
      </c>
      <c r="B514" s="174">
        <f t="shared" si="98"/>
        <v>32</v>
      </c>
      <c r="C514" s="175" t="str">
        <f t="shared" si="99"/>
        <v/>
      </c>
      <c r="D514" s="176" t="str">
        <f t="shared" si="100"/>
        <v/>
      </c>
      <c r="E514" s="167"/>
      <c r="F514" s="177" t="str">
        <f t="shared" si="94"/>
        <v/>
      </c>
      <c r="G514" s="169" t="str">
        <f t="shared" si="95"/>
        <v/>
      </c>
      <c r="H514" s="177" t="str">
        <f t="shared" si="90"/>
        <v/>
      </c>
      <c r="I514" s="177" t="str">
        <f t="shared" si="91"/>
        <v/>
      </c>
      <c r="J514" s="178" t="str">
        <f t="shared" si="92"/>
        <v/>
      </c>
      <c r="K514" s="171" t="str">
        <f t="shared" si="93"/>
        <v/>
      </c>
      <c r="L514" s="179" t="e">
        <f t="shared" si="96"/>
        <v>#VALUE!</v>
      </c>
      <c r="M514" s="180"/>
      <c r="N514" s="216">
        <f t="shared" si="101"/>
        <v>0</v>
      </c>
      <c r="R514" s="188"/>
      <c r="S514" s="191"/>
      <c r="T514" s="190"/>
    </row>
    <row r="515" spans="1:20" ht="13.75" thickBot="1" x14ac:dyDescent="0.85">
      <c r="A515" s="79">
        <f t="shared" si="97"/>
        <v>497</v>
      </c>
      <c r="B515" s="174">
        <f t="shared" si="98"/>
        <v>32</v>
      </c>
      <c r="C515" s="175" t="str">
        <f t="shared" si="99"/>
        <v/>
      </c>
      <c r="D515" s="176" t="str">
        <f t="shared" si="100"/>
        <v/>
      </c>
      <c r="E515" s="167"/>
      <c r="F515" s="177" t="str">
        <f t="shared" si="94"/>
        <v/>
      </c>
      <c r="G515" s="169" t="str">
        <f t="shared" si="95"/>
        <v/>
      </c>
      <c r="H515" s="177" t="str">
        <f t="shared" si="90"/>
        <v/>
      </c>
      <c r="I515" s="177" t="str">
        <f t="shared" si="91"/>
        <v/>
      </c>
      <c r="J515" s="178" t="str">
        <f t="shared" si="92"/>
        <v/>
      </c>
      <c r="K515" s="171" t="str">
        <f t="shared" si="93"/>
        <v/>
      </c>
      <c r="L515" s="179" t="e">
        <f t="shared" si="96"/>
        <v>#VALUE!</v>
      </c>
      <c r="M515" s="180"/>
      <c r="N515" s="216">
        <f t="shared" si="101"/>
        <v>0</v>
      </c>
      <c r="R515" s="188"/>
      <c r="S515" s="191"/>
      <c r="T515" s="190"/>
    </row>
    <row r="516" spans="1:20" ht="13.75" thickBot="1" x14ac:dyDescent="0.85">
      <c r="A516" s="79">
        <f t="shared" si="97"/>
        <v>498</v>
      </c>
      <c r="B516" s="174">
        <f t="shared" si="98"/>
        <v>32</v>
      </c>
      <c r="C516" s="175" t="str">
        <f t="shared" si="99"/>
        <v/>
      </c>
      <c r="D516" s="176" t="str">
        <f t="shared" si="100"/>
        <v/>
      </c>
      <c r="E516" s="167"/>
      <c r="F516" s="177" t="str">
        <f t="shared" si="94"/>
        <v/>
      </c>
      <c r="G516" s="169" t="str">
        <f t="shared" si="95"/>
        <v/>
      </c>
      <c r="H516" s="177" t="str">
        <f t="shared" si="90"/>
        <v/>
      </c>
      <c r="I516" s="177" t="str">
        <f t="shared" si="91"/>
        <v/>
      </c>
      <c r="J516" s="178" t="str">
        <f t="shared" si="92"/>
        <v/>
      </c>
      <c r="K516" s="171" t="str">
        <f t="shared" si="93"/>
        <v/>
      </c>
      <c r="L516" s="179" t="e">
        <f t="shared" si="96"/>
        <v>#VALUE!</v>
      </c>
      <c r="M516" s="180"/>
      <c r="N516" s="216">
        <f t="shared" si="101"/>
        <v>0</v>
      </c>
      <c r="R516" s="188"/>
      <c r="S516" s="191"/>
      <c r="T516" s="190"/>
    </row>
    <row r="517" spans="1:20" ht="13.75" thickBot="1" x14ac:dyDescent="0.85">
      <c r="A517" s="79">
        <f t="shared" si="97"/>
        <v>499</v>
      </c>
      <c r="B517" s="174">
        <f t="shared" si="98"/>
        <v>32</v>
      </c>
      <c r="C517" s="175" t="str">
        <f t="shared" si="99"/>
        <v/>
      </c>
      <c r="D517" s="176" t="str">
        <f t="shared" si="100"/>
        <v/>
      </c>
      <c r="E517" s="167"/>
      <c r="F517" s="177" t="str">
        <f t="shared" si="94"/>
        <v/>
      </c>
      <c r="G517" s="169" t="str">
        <f t="shared" si="95"/>
        <v/>
      </c>
      <c r="H517" s="177" t="str">
        <f t="shared" si="90"/>
        <v/>
      </c>
      <c r="I517" s="177" t="str">
        <f t="shared" si="91"/>
        <v/>
      </c>
      <c r="J517" s="178" t="str">
        <f t="shared" si="92"/>
        <v/>
      </c>
      <c r="K517" s="171" t="str">
        <f t="shared" si="93"/>
        <v/>
      </c>
      <c r="L517" s="179" t="e">
        <f t="shared" si="96"/>
        <v>#VALUE!</v>
      </c>
      <c r="M517" s="180"/>
      <c r="N517" s="216">
        <f t="shared" si="101"/>
        <v>0</v>
      </c>
      <c r="R517" s="188"/>
      <c r="S517" s="191"/>
      <c r="T517" s="190"/>
    </row>
    <row r="518" spans="1:20" ht="13.1" x14ac:dyDescent="0.7">
      <c r="A518" s="79">
        <f t="shared" si="97"/>
        <v>500</v>
      </c>
      <c r="B518" s="174">
        <f t="shared" si="98"/>
        <v>32</v>
      </c>
      <c r="C518" s="175" t="str">
        <f t="shared" si="99"/>
        <v/>
      </c>
      <c r="D518" s="176" t="str">
        <f t="shared" si="100"/>
        <v/>
      </c>
      <c r="E518" s="181">
        <f>SUM(D509:D518)</f>
        <v>0</v>
      </c>
      <c r="F518" s="177" t="str">
        <f t="shared" si="94"/>
        <v/>
      </c>
      <c r="G518" s="169" t="str">
        <f t="shared" si="95"/>
        <v/>
      </c>
      <c r="H518" s="177" t="str">
        <f t="shared" si="90"/>
        <v/>
      </c>
      <c r="I518" s="177" t="str">
        <f t="shared" si="91"/>
        <v/>
      </c>
      <c r="J518" s="178" t="str">
        <f t="shared" si="92"/>
        <v/>
      </c>
      <c r="K518" s="171" t="str">
        <f t="shared" si="93"/>
        <v/>
      </c>
      <c r="L518" s="179" t="e">
        <f t="shared" si="96"/>
        <v>#VALUE!</v>
      </c>
      <c r="M518" s="180"/>
      <c r="N518" s="216">
        <f t="shared" si="101"/>
        <v>0</v>
      </c>
      <c r="R518" s="188"/>
      <c r="S518" s="191"/>
      <c r="T518" s="190"/>
    </row>
    <row r="519" spans="1:20" ht="13.5" thickBot="1" x14ac:dyDescent="0.8">
      <c r="R519" s="192"/>
      <c r="S519" s="193"/>
      <c r="T519" s="194"/>
    </row>
  </sheetData>
  <sheetProtection sheet="1" formatCells="0" formatColumns="0" formatRows="0" insertColumns="0" insertRows="0" deleteColumns="0" deleteRows="0"/>
  <protectedRanges>
    <protectedRange sqref="M1:M2" name="Range14"/>
    <protectedRange sqref="L2:L3" name="Range8_1"/>
    <protectedRange sqref="M14" name="Range11"/>
    <protectedRange sqref="B2:E16" name="Range9"/>
    <protectedRange sqref="R37:T519" name="Range7"/>
    <protectedRange sqref="Q32:S33 Q2:S30 P2:P33 I9:K10" name="Range5"/>
    <protectedRange sqref="I13:I14" name="Range3"/>
    <protectedRange sqref="E2:E16" name="Range1"/>
    <protectedRange sqref="L9:L12 I11:K12" name="Range2"/>
    <protectedRange sqref="M19:M518" name="Range4"/>
    <protectedRange sqref="P37:V519 O519" name="Range6"/>
    <protectedRange sqref="I2:K6 L4:L6" name="Range8"/>
    <protectedRange sqref="P37:T518" name="Range10"/>
    <protectedRange sqref="O37:T519 P34:T36 O19:O36" name="Range12"/>
    <protectedRange sqref="Q31:S31" name="Range5_1"/>
  </protectedRanges>
  <mergeCells count="35">
    <mergeCell ref="B1:D1"/>
    <mergeCell ref="B2:D2"/>
    <mergeCell ref="G2:H2"/>
    <mergeCell ref="I2:K2"/>
    <mergeCell ref="B3:D3"/>
    <mergeCell ref="G3:H3"/>
    <mergeCell ref="I3:K3"/>
    <mergeCell ref="B4:D4"/>
    <mergeCell ref="G4:H4"/>
    <mergeCell ref="I4:K4"/>
    <mergeCell ref="B5:D5"/>
    <mergeCell ref="G5:H5"/>
    <mergeCell ref="I5:K5"/>
    <mergeCell ref="B12:D12"/>
    <mergeCell ref="M12:N12"/>
    <mergeCell ref="B6:D6"/>
    <mergeCell ref="G6:H6"/>
    <mergeCell ref="I6:K6"/>
    <mergeCell ref="B7:D7"/>
    <mergeCell ref="B8:D8"/>
    <mergeCell ref="F8:G12"/>
    <mergeCell ref="M8:N8"/>
    <mergeCell ref="B9:D9"/>
    <mergeCell ref="B10:D10"/>
    <mergeCell ref="B11:D11"/>
    <mergeCell ref="M11:N11"/>
    <mergeCell ref="B16:D16"/>
    <mergeCell ref="R35:T35"/>
    <mergeCell ref="O147:P147"/>
    <mergeCell ref="B13:D13"/>
    <mergeCell ref="F13:G13"/>
    <mergeCell ref="N13:O13"/>
    <mergeCell ref="B14:D14"/>
    <mergeCell ref="N14:O14"/>
    <mergeCell ref="B15:D15"/>
  </mergeCells>
  <dataValidations count="3">
    <dataValidation allowBlank="1" showInputMessage="1" showErrorMessage="1" prompt="Do not use decimal point" sqref="M19:M20 JI19:JI20 TE19:TE20 ADA19:ADA20 AMW19:AMW20 AWS19:AWS20 BGO19:BGO20 BQK19:BQK20 CAG19:CAG20 CKC19:CKC20 CTY19:CTY20 DDU19:DDU20 DNQ19:DNQ20 DXM19:DXM20 EHI19:EHI20 ERE19:ERE20 FBA19:FBA20 FKW19:FKW20 FUS19:FUS20 GEO19:GEO20 GOK19:GOK20 GYG19:GYG20 HIC19:HIC20 HRY19:HRY20 IBU19:IBU20 ILQ19:ILQ20 IVM19:IVM20 JFI19:JFI20 JPE19:JPE20 JZA19:JZA20 KIW19:KIW20 KSS19:KSS20 LCO19:LCO20 LMK19:LMK20 LWG19:LWG20 MGC19:MGC20 MPY19:MPY20 MZU19:MZU20 NJQ19:NJQ20 NTM19:NTM20 ODI19:ODI20 ONE19:ONE20 OXA19:OXA20 PGW19:PGW20 PQS19:PQS20 QAO19:QAO20 QKK19:QKK20 QUG19:QUG20 REC19:REC20 RNY19:RNY20 RXU19:RXU20 SHQ19:SHQ20 SRM19:SRM20 TBI19:TBI20 TLE19:TLE20 TVA19:TVA20 UEW19:UEW20 UOS19:UOS20 UYO19:UYO20 VIK19:VIK20 VSG19:VSG20 WCC19:WCC20 WLY19:WLY20 WVU19:WVU20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xr:uid="{B6C03AE2-9061-4AD4-8BD0-CAD61081DCDD}"/>
    <dataValidation allowBlank="1" showInputMessage="1" showErrorMessage="1" prompt="Allred Consuting Inc._x000a_435-790-0297" sqref="F8:G12 JB8:JC12 SX8:SY12 ACT8:ACU12 AMP8:AMQ12 AWL8:AWM12 BGH8:BGI12 BQD8:BQE12 BZZ8:CAA12 CJV8:CJW12 CTR8:CTS12 DDN8:DDO12 DNJ8:DNK12 DXF8:DXG12 EHB8:EHC12 EQX8:EQY12 FAT8:FAU12 FKP8:FKQ12 FUL8:FUM12 GEH8:GEI12 GOD8:GOE12 GXZ8:GYA12 HHV8:HHW12 HRR8:HRS12 IBN8:IBO12 ILJ8:ILK12 IVF8:IVG12 JFB8:JFC12 JOX8:JOY12 JYT8:JYU12 KIP8:KIQ12 KSL8:KSM12 LCH8:LCI12 LMD8:LME12 LVZ8:LWA12 MFV8:MFW12 MPR8:MPS12 MZN8:MZO12 NJJ8:NJK12 NTF8:NTG12 ODB8:ODC12 OMX8:OMY12 OWT8:OWU12 PGP8:PGQ12 PQL8:PQM12 QAH8:QAI12 QKD8:QKE12 QTZ8:QUA12 RDV8:RDW12 RNR8:RNS12 RXN8:RXO12 SHJ8:SHK12 SRF8:SRG12 TBB8:TBC12 TKX8:TKY12 TUT8:TUU12 UEP8:UEQ12 UOL8:UOM12 UYH8:UYI12 VID8:VIE12 VRZ8:VSA12 WBV8:WBW12 WLR8:WLS12 WVN8:WVO12 F65544:G65548 JB65544:JC65548 SX65544:SY65548 ACT65544:ACU65548 AMP65544:AMQ65548 AWL65544:AWM65548 BGH65544:BGI65548 BQD65544:BQE65548 BZZ65544:CAA65548 CJV65544:CJW65548 CTR65544:CTS65548 DDN65544:DDO65548 DNJ65544:DNK65548 DXF65544:DXG65548 EHB65544:EHC65548 EQX65544:EQY65548 FAT65544:FAU65548 FKP65544:FKQ65548 FUL65544:FUM65548 GEH65544:GEI65548 GOD65544:GOE65548 GXZ65544:GYA65548 HHV65544:HHW65548 HRR65544:HRS65548 IBN65544:IBO65548 ILJ65544:ILK65548 IVF65544:IVG65548 JFB65544:JFC65548 JOX65544:JOY65548 JYT65544:JYU65548 KIP65544:KIQ65548 KSL65544:KSM65548 LCH65544:LCI65548 LMD65544:LME65548 LVZ65544:LWA65548 MFV65544:MFW65548 MPR65544:MPS65548 MZN65544:MZO65548 NJJ65544:NJK65548 NTF65544:NTG65548 ODB65544:ODC65548 OMX65544:OMY65548 OWT65544:OWU65548 PGP65544:PGQ65548 PQL65544:PQM65548 QAH65544:QAI65548 QKD65544:QKE65548 QTZ65544:QUA65548 RDV65544:RDW65548 RNR65544:RNS65548 RXN65544:RXO65548 SHJ65544:SHK65548 SRF65544:SRG65548 TBB65544:TBC65548 TKX65544:TKY65548 TUT65544:TUU65548 UEP65544:UEQ65548 UOL65544:UOM65548 UYH65544:UYI65548 VID65544:VIE65548 VRZ65544:VSA65548 WBV65544:WBW65548 WLR65544:WLS65548 WVN65544:WVO65548 F131080:G131084 JB131080:JC131084 SX131080:SY131084 ACT131080:ACU131084 AMP131080:AMQ131084 AWL131080:AWM131084 BGH131080:BGI131084 BQD131080:BQE131084 BZZ131080:CAA131084 CJV131080:CJW131084 CTR131080:CTS131084 DDN131080:DDO131084 DNJ131080:DNK131084 DXF131080:DXG131084 EHB131080:EHC131084 EQX131080:EQY131084 FAT131080:FAU131084 FKP131080:FKQ131084 FUL131080:FUM131084 GEH131080:GEI131084 GOD131080:GOE131084 GXZ131080:GYA131084 HHV131080:HHW131084 HRR131080:HRS131084 IBN131080:IBO131084 ILJ131080:ILK131084 IVF131080:IVG131084 JFB131080:JFC131084 JOX131080:JOY131084 JYT131080:JYU131084 KIP131080:KIQ131084 KSL131080:KSM131084 LCH131080:LCI131084 LMD131080:LME131084 LVZ131080:LWA131084 MFV131080:MFW131084 MPR131080:MPS131084 MZN131080:MZO131084 NJJ131080:NJK131084 NTF131080:NTG131084 ODB131080:ODC131084 OMX131080:OMY131084 OWT131080:OWU131084 PGP131080:PGQ131084 PQL131080:PQM131084 QAH131080:QAI131084 QKD131080:QKE131084 QTZ131080:QUA131084 RDV131080:RDW131084 RNR131080:RNS131084 RXN131080:RXO131084 SHJ131080:SHK131084 SRF131080:SRG131084 TBB131080:TBC131084 TKX131080:TKY131084 TUT131080:TUU131084 UEP131080:UEQ131084 UOL131080:UOM131084 UYH131080:UYI131084 VID131080:VIE131084 VRZ131080:VSA131084 WBV131080:WBW131084 WLR131080:WLS131084 WVN131080:WVO131084 F196616:G196620 JB196616:JC196620 SX196616:SY196620 ACT196616:ACU196620 AMP196616:AMQ196620 AWL196616:AWM196620 BGH196616:BGI196620 BQD196616:BQE196620 BZZ196616:CAA196620 CJV196616:CJW196620 CTR196616:CTS196620 DDN196616:DDO196620 DNJ196616:DNK196620 DXF196616:DXG196620 EHB196616:EHC196620 EQX196616:EQY196620 FAT196616:FAU196620 FKP196616:FKQ196620 FUL196616:FUM196620 GEH196616:GEI196620 GOD196616:GOE196620 GXZ196616:GYA196620 HHV196616:HHW196620 HRR196616:HRS196620 IBN196616:IBO196620 ILJ196616:ILK196620 IVF196616:IVG196620 JFB196616:JFC196620 JOX196616:JOY196620 JYT196616:JYU196620 KIP196616:KIQ196620 KSL196616:KSM196620 LCH196616:LCI196620 LMD196616:LME196620 LVZ196616:LWA196620 MFV196616:MFW196620 MPR196616:MPS196620 MZN196616:MZO196620 NJJ196616:NJK196620 NTF196616:NTG196620 ODB196616:ODC196620 OMX196616:OMY196620 OWT196616:OWU196620 PGP196616:PGQ196620 PQL196616:PQM196620 QAH196616:QAI196620 QKD196616:QKE196620 QTZ196616:QUA196620 RDV196616:RDW196620 RNR196616:RNS196620 RXN196616:RXO196620 SHJ196616:SHK196620 SRF196616:SRG196620 TBB196616:TBC196620 TKX196616:TKY196620 TUT196616:TUU196620 UEP196616:UEQ196620 UOL196616:UOM196620 UYH196616:UYI196620 VID196616:VIE196620 VRZ196616:VSA196620 WBV196616:WBW196620 WLR196616:WLS196620 WVN196616:WVO196620 F262152:G262156 JB262152:JC262156 SX262152:SY262156 ACT262152:ACU262156 AMP262152:AMQ262156 AWL262152:AWM262156 BGH262152:BGI262156 BQD262152:BQE262156 BZZ262152:CAA262156 CJV262152:CJW262156 CTR262152:CTS262156 DDN262152:DDO262156 DNJ262152:DNK262156 DXF262152:DXG262156 EHB262152:EHC262156 EQX262152:EQY262156 FAT262152:FAU262156 FKP262152:FKQ262156 FUL262152:FUM262156 GEH262152:GEI262156 GOD262152:GOE262156 GXZ262152:GYA262156 HHV262152:HHW262156 HRR262152:HRS262156 IBN262152:IBO262156 ILJ262152:ILK262156 IVF262152:IVG262156 JFB262152:JFC262156 JOX262152:JOY262156 JYT262152:JYU262156 KIP262152:KIQ262156 KSL262152:KSM262156 LCH262152:LCI262156 LMD262152:LME262156 LVZ262152:LWA262156 MFV262152:MFW262156 MPR262152:MPS262156 MZN262152:MZO262156 NJJ262152:NJK262156 NTF262152:NTG262156 ODB262152:ODC262156 OMX262152:OMY262156 OWT262152:OWU262156 PGP262152:PGQ262156 PQL262152:PQM262156 QAH262152:QAI262156 QKD262152:QKE262156 QTZ262152:QUA262156 RDV262152:RDW262156 RNR262152:RNS262156 RXN262152:RXO262156 SHJ262152:SHK262156 SRF262152:SRG262156 TBB262152:TBC262156 TKX262152:TKY262156 TUT262152:TUU262156 UEP262152:UEQ262156 UOL262152:UOM262156 UYH262152:UYI262156 VID262152:VIE262156 VRZ262152:VSA262156 WBV262152:WBW262156 WLR262152:WLS262156 WVN262152:WVO262156 F327688:G327692 JB327688:JC327692 SX327688:SY327692 ACT327688:ACU327692 AMP327688:AMQ327692 AWL327688:AWM327692 BGH327688:BGI327692 BQD327688:BQE327692 BZZ327688:CAA327692 CJV327688:CJW327692 CTR327688:CTS327692 DDN327688:DDO327692 DNJ327688:DNK327692 DXF327688:DXG327692 EHB327688:EHC327692 EQX327688:EQY327692 FAT327688:FAU327692 FKP327688:FKQ327692 FUL327688:FUM327692 GEH327688:GEI327692 GOD327688:GOE327692 GXZ327688:GYA327692 HHV327688:HHW327692 HRR327688:HRS327692 IBN327688:IBO327692 ILJ327688:ILK327692 IVF327688:IVG327692 JFB327688:JFC327692 JOX327688:JOY327692 JYT327688:JYU327692 KIP327688:KIQ327692 KSL327688:KSM327692 LCH327688:LCI327692 LMD327688:LME327692 LVZ327688:LWA327692 MFV327688:MFW327692 MPR327688:MPS327692 MZN327688:MZO327692 NJJ327688:NJK327692 NTF327688:NTG327692 ODB327688:ODC327692 OMX327688:OMY327692 OWT327688:OWU327692 PGP327688:PGQ327692 PQL327688:PQM327692 QAH327688:QAI327692 QKD327688:QKE327692 QTZ327688:QUA327692 RDV327688:RDW327692 RNR327688:RNS327692 RXN327688:RXO327692 SHJ327688:SHK327692 SRF327688:SRG327692 TBB327688:TBC327692 TKX327688:TKY327692 TUT327688:TUU327692 UEP327688:UEQ327692 UOL327688:UOM327692 UYH327688:UYI327692 VID327688:VIE327692 VRZ327688:VSA327692 WBV327688:WBW327692 WLR327688:WLS327692 WVN327688:WVO327692 F393224:G393228 JB393224:JC393228 SX393224:SY393228 ACT393224:ACU393228 AMP393224:AMQ393228 AWL393224:AWM393228 BGH393224:BGI393228 BQD393224:BQE393228 BZZ393224:CAA393228 CJV393224:CJW393228 CTR393224:CTS393228 DDN393224:DDO393228 DNJ393224:DNK393228 DXF393224:DXG393228 EHB393224:EHC393228 EQX393224:EQY393228 FAT393224:FAU393228 FKP393224:FKQ393228 FUL393224:FUM393228 GEH393224:GEI393228 GOD393224:GOE393228 GXZ393224:GYA393228 HHV393224:HHW393228 HRR393224:HRS393228 IBN393224:IBO393228 ILJ393224:ILK393228 IVF393224:IVG393228 JFB393224:JFC393228 JOX393224:JOY393228 JYT393224:JYU393228 KIP393224:KIQ393228 KSL393224:KSM393228 LCH393224:LCI393228 LMD393224:LME393228 LVZ393224:LWA393228 MFV393224:MFW393228 MPR393224:MPS393228 MZN393224:MZO393228 NJJ393224:NJK393228 NTF393224:NTG393228 ODB393224:ODC393228 OMX393224:OMY393228 OWT393224:OWU393228 PGP393224:PGQ393228 PQL393224:PQM393228 QAH393224:QAI393228 QKD393224:QKE393228 QTZ393224:QUA393228 RDV393224:RDW393228 RNR393224:RNS393228 RXN393224:RXO393228 SHJ393224:SHK393228 SRF393224:SRG393228 TBB393224:TBC393228 TKX393224:TKY393228 TUT393224:TUU393228 UEP393224:UEQ393228 UOL393224:UOM393228 UYH393224:UYI393228 VID393224:VIE393228 VRZ393224:VSA393228 WBV393224:WBW393228 WLR393224:WLS393228 WVN393224:WVO393228 F458760:G458764 JB458760:JC458764 SX458760:SY458764 ACT458760:ACU458764 AMP458760:AMQ458764 AWL458760:AWM458764 BGH458760:BGI458764 BQD458760:BQE458764 BZZ458760:CAA458764 CJV458760:CJW458764 CTR458760:CTS458764 DDN458760:DDO458764 DNJ458760:DNK458764 DXF458760:DXG458764 EHB458760:EHC458764 EQX458760:EQY458764 FAT458760:FAU458764 FKP458760:FKQ458764 FUL458760:FUM458764 GEH458760:GEI458764 GOD458760:GOE458764 GXZ458760:GYA458764 HHV458760:HHW458764 HRR458760:HRS458764 IBN458760:IBO458764 ILJ458760:ILK458764 IVF458760:IVG458764 JFB458760:JFC458764 JOX458760:JOY458764 JYT458760:JYU458764 KIP458760:KIQ458764 KSL458760:KSM458764 LCH458760:LCI458764 LMD458760:LME458764 LVZ458760:LWA458764 MFV458760:MFW458764 MPR458760:MPS458764 MZN458760:MZO458764 NJJ458760:NJK458764 NTF458760:NTG458764 ODB458760:ODC458764 OMX458760:OMY458764 OWT458760:OWU458764 PGP458760:PGQ458764 PQL458760:PQM458764 QAH458760:QAI458764 QKD458760:QKE458764 QTZ458760:QUA458764 RDV458760:RDW458764 RNR458760:RNS458764 RXN458760:RXO458764 SHJ458760:SHK458764 SRF458760:SRG458764 TBB458760:TBC458764 TKX458760:TKY458764 TUT458760:TUU458764 UEP458760:UEQ458764 UOL458760:UOM458764 UYH458760:UYI458764 VID458760:VIE458764 VRZ458760:VSA458764 WBV458760:WBW458764 WLR458760:WLS458764 WVN458760:WVO458764 F524296:G524300 JB524296:JC524300 SX524296:SY524300 ACT524296:ACU524300 AMP524296:AMQ524300 AWL524296:AWM524300 BGH524296:BGI524300 BQD524296:BQE524300 BZZ524296:CAA524300 CJV524296:CJW524300 CTR524296:CTS524300 DDN524296:DDO524300 DNJ524296:DNK524300 DXF524296:DXG524300 EHB524296:EHC524300 EQX524296:EQY524300 FAT524296:FAU524300 FKP524296:FKQ524300 FUL524296:FUM524300 GEH524296:GEI524300 GOD524296:GOE524300 GXZ524296:GYA524300 HHV524296:HHW524300 HRR524296:HRS524300 IBN524296:IBO524300 ILJ524296:ILK524300 IVF524296:IVG524300 JFB524296:JFC524300 JOX524296:JOY524300 JYT524296:JYU524300 KIP524296:KIQ524300 KSL524296:KSM524300 LCH524296:LCI524300 LMD524296:LME524300 LVZ524296:LWA524300 MFV524296:MFW524300 MPR524296:MPS524300 MZN524296:MZO524300 NJJ524296:NJK524300 NTF524296:NTG524300 ODB524296:ODC524300 OMX524296:OMY524300 OWT524296:OWU524300 PGP524296:PGQ524300 PQL524296:PQM524300 QAH524296:QAI524300 QKD524296:QKE524300 QTZ524296:QUA524300 RDV524296:RDW524300 RNR524296:RNS524300 RXN524296:RXO524300 SHJ524296:SHK524300 SRF524296:SRG524300 TBB524296:TBC524300 TKX524296:TKY524300 TUT524296:TUU524300 UEP524296:UEQ524300 UOL524296:UOM524300 UYH524296:UYI524300 VID524296:VIE524300 VRZ524296:VSA524300 WBV524296:WBW524300 WLR524296:WLS524300 WVN524296:WVO524300 F589832:G589836 JB589832:JC589836 SX589832:SY589836 ACT589832:ACU589836 AMP589832:AMQ589836 AWL589832:AWM589836 BGH589832:BGI589836 BQD589832:BQE589836 BZZ589832:CAA589836 CJV589832:CJW589836 CTR589832:CTS589836 DDN589832:DDO589836 DNJ589832:DNK589836 DXF589832:DXG589836 EHB589832:EHC589836 EQX589832:EQY589836 FAT589832:FAU589836 FKP589832:FKQ589836 FUL589832:FUM589836 GEH589832:GEI589836 GOD589832:GOE589836 GXZ589832:GYA589836 HHV589832:HHW589836 HRR589832:HRS589836 IBN589832:IBO589836 ILJ589832:ILK589836 IVF589832:IVG589836 JFB589832:JFC589836 JOX589832:JOY589836 JYT589832:JYU589836 KIP589832:KIQ589836 KSL589832:KSM589836 LCH589832:LCI589836 LMD589832:LME589836 LVZ589832:LWA589836 MFV589832:MFW589836 MPR589832:MPS589836 MZN589832:MZO589836 NJJ589832:NJK589836 NTF589832:NTG589836 ODB589832:ODC589836 OMX589832:OMY589836 OWT589832:OWU589836 PGP589832:PGQ589836 PQL589832:PQM589836 QAH589832:QAI589836 QKD589832:QKE589836 QTZ589832:QUA589836 RDV589832:RDW589836 RNR589832:RNS589836 RXN589832:RXO589836 SHJ589832:SHK589836 SRF589832:SRG589836 TBB589832:TBC589836 TKX589832:TKY589836 TUT589832:TUU589836 UEP589832:UEQ589836 UOL589832:UOM589836 UYH589832:UYI589836 VID589832:VIE589836 VRZ589832:VSA589836 WBV589832:WBW589836 WLR589832:WLS589836 WVN589832:WVO589836 F655368:G655372 JB655368:JC655372 SX655368:SY655372 ACT655368:ACU655372 AMP655368:AMQ655372 AWL655368:AWM655372 BGH655368:BGI655372 BQD655368:BQE655372 BZZ655368:CAA655372 CJV655368:CJW655372 CTR655368:CTS655372 DDN655368:DDO655372 DNJ655368:DNK655372 DXF655368:DXG655372 EHB655368:EHC655372 EQX655368:EQY655372 FAT655368:FAU655372 FKP655368:FKQ655372 FUL655368:FUM655372 GEH655368:GEI655372 GOD655368:GOE655372 GXZ655368:GYA655372 HHV655368:HHW655372 HRR655368:HRS655372 IBN655368:IBO655372 ILJ655368:ILK655372 IVF655368:IVG655372 JFB655368:JFC655372 JOX655368:JOY655372 JYT655368:JYU655372 KIP655368:KIQ655372 KSL655368:KSM655372 LCH655368:LCI655372 LMD655368:LME655372 LVZ655368:LWA655372 MFV655368:MFW655372 MPR655368:MPS655372 MZN655368:MZO655372 NJJ655368:NJK655372 NTF655368:NTG655372 ODB655368:ODC655372 OMX655368:OMY655372 OWT655368:OWU655372 PGP655368:PGQ655372 PQL655368:PQM655372 QAH655368:QAI655372 QKD655368:QKE655372 QTZ655368:QUA655372 RDV655368:RDW655372 RNR655368:RNS655372 RXN655368:RXO655372 SHJ655368:SHK655372 SRF655368:SRG655372 TBB655368:TBC655372 TKX655368:TKY655372 TUT655368:TUU655372 UEP655368:UEQ655372 UOL655368:UOM655372 UYH655368:UYI655372 VID655368:VIE655372 VRZ655368:VSA655372 WBV655368:WBW655372 WLR655368:WLS655372 WVN655368:WVO655372 F720904:G720908 JB720904:JC720908 SX720904:SY720908 ACT720904:ACU720908 AMP720904:AMQ720908 AWL720904:AWM720908 BGH720904:BGI720908 BQD720904:BQE720908 BZZ720904:CAA720908 CJV720904:CJW720908 CTR720904:CTS720908 DDN720904:DDO720908 DNJ720904:DNK720908 DXF720904:DXG720908 EHB720904:EHC720908 EQX720904:EQY720908 FAT720904:FAU720908 FKP720904:FKQ720908 FUL720904:FUM720908 GEH720904:GEI720908 GOD720904:GOE720908 GXZ720904:GYA720908 HHV720904:HHW720908 HRR720904:HRS720908 IBN720904:IBO720908 ILJ720904:ILK720908 IVF720904:IVG720908 JFB720904:JFC720908 JOX720904:JOY720908 JYT720904:JYU720908 KIP720904:KIQ720908 KSL720904:KSM720908 LCH720904:LCI720908 LMD720904:LME720908 LVZ720904:LWA720908 MFV720904:MFW720908 MPR720904:MPS720908 MZN720904:MZO720908 NJJ720904:NJK720908 NTF720904:NTG720908 ODB720904:ODC720908 OMX720904:OMY720908 OWT720904:OWU720908 PGP720904:PGQ720908 PQL720904:PQM720908 QAH720904:QAI720908 QKD720904:QKE720908 QTZ720904:QUA720908 RDV720904:RDW720908 RNR720904:RNS720908 RXN720904:RXO720908 SHJ720904:SHK720908 SRF720904:SRG720908 TBB720904:TBC720908 TKX720904:TKY720908 TUT720904:TUU720908 UEP720904:UEQ720908 UOL720904:UOM720908 UYH720904:UYI720908 VID720904:VIE720908 VRZ720904:VSA720908 WBV720904:WBW720908 WLR720904:WLS720908 WVN720904:WVO720908 F786440:G786444 JB786440:JC786444 SX786440:SY786444 ACT786440:ACU786444 AMP786440:AMQ786444 AWL786440:AWM786444 BGH786440:BGI786444 BQD786440:BQE786444 BZZ786440:CAA786444 CJV786440:CJW786444 CTR786440:CTS786444 DDN786440:DDO786444 DNJ786440:DNK786444 DXF786440:DXG786444 EHB786440:EHC786444 EQX786440:EQY786444 FAT786440:FAU786444 FKP786440:FKQ786444 FUL786440:FUM786444 GEH786440:GEI786444 GOD786440:GOE786444 GXZ786440:GYA786444 HHV786440:HHW786444 HRR786440:HRS786444 IBN786440:IBO786444 ILJ786440:ILK786444 IVF786440:IVG786444 JFB786440:JFC786444 JOX786440:JOY786444 JYT786440:JYU786444 KIP786440:KIQ786444 KSL786440:KSM786444 LCH786440:LCI786444 LMD786440:LME786444 LVZ786440:LWA786444 MFV786440:MFW786444 MPR786440:MPS786444 MZN786440:MZO786444 NJJ786440:NJK786444 NTF786440:NTG786444 ODB786440:ODC786444 OMX786440:OMY786444 OWT786440:OWU786444 PGP786440:PGQ786444 PQL786440:PQM786444 QAH786440:QAI786444 QKD786440:QKE786444 QTZ786440:QUA786444 RDV786440:RDW786444 RNR786440:RNS786444 RXN786440:RXO786444 SHJ786440:SHK786444 SRF786440:SRG786444 TBB786440:TBC786444 TKX786440:TKY786444 TUT786440:TUU786444 UEP786440:UEQ786444 UOL786440:UOM786444 UYH786440:UYI786444 VID786440:VIE786444 VRZ786440:VSA786444 WBV786440:WBW786444 WLR786440:WLS786444 WVN786440:WVO786444 F851976:G851980 JB851976:JC851980 SX851976:SY851980 ACT851976:ACU851980 AMP851976:AMQ851980 AWL851976:AWM851980 BGH851976:BGI851980 BQD851976:BQE851980 BZZ851976:CAA851980 CJV851976:CJW851980 CTR851976:CTS851980 DDN851976:DDO851980 DNJ851976:DNK851980 DXF851976:DXG851980 EHB851976:EHC851980 EQX851976:EQY851980 FAT851976:FAU851980 FKP851976:FKQ851980 FUL851976:FUM851980 GEH851976:GEI851980 GOD851976:GOE851980 GXZ851976:GYA851980 HHV851976:HHW851980 HRR851976:HRS851980 IBN851976:IBO851980 ILJ851976:ILK851980 IVF851976:IVG851980 JFB851976:JFC851980 JOX851976:JOY851980 JYT851976:JYU851980 KIP851976:KIQ851980 KSL851976:KSM851980 LCH851976:LCI851980 LMD851976:LME851980 LVZ851976:LWA851980 MFV851976:MFW851980 MPR851976:MPS851980 MZN851976:MZO851980 NJJ851976:NJK851980 NTF851976:NTG851980 ODB851976:ODC851980 OMX851976:OMY851980 OWT851976:OWU851980 PGP851976:PGQ851980 PQL851976:PQM851980 QAH851976:QAI851980 QKD851976:QKE851980 QTZ851976:QUA851980 RDV851976:RDW851980 RNR851976:RNS851980 RXN851976:RXO851980 SHJ851976:SHK851980 SRF851976:SRG851980 TBB851976:TBC851980 TKX851976:TKY851980 TUT851976:TUU851980 UEP851976:UEQ851980 UOL851976:UOM851980 UYH851976:UYI851980 VID851976:VIE851980 VRZ851976:VSA851980 WBV851976:WBW851980 WLR851976:WLS851980 WVN851976:WVO851980 F917512:G917516 JB917512:JC917516 SX917512:SY917516 ACT917512:ACU917516 AMP917512:AMQ917516 AWL917512:AWM917516 BGH917512:BGI917516 BQD917512:BQE917516 BZZ917512:CAA917516 CJV917512:CJW917516 CTR917512:CTS917516 DDN917512:DDO917516 DNJ917512:DNK917516 DXF917512:DXG917516 EHB917512:EHC917516 EQX917512:EQY917516 FAT917512:FAU917516 FKP917512:FKQ917516 FUL917512:FUM917516 GEH917512:GEI917516 GOD917512:GOE917516 GXZ917512:GYA917516 HHV917512:HHW917516 HRR917512:HRS917516 IBN917512:IBO917516 ILJ917512:ILK917516 IVF917512:IVG917516 JFB917512:JFC917516 JOX917512:JOY917516 JYT917512:JYU917516 KIP917512:KIQ917516 KSL917512:KSM917516 LCH917512:LCI917516 LMD917512:LME917516 LVZ917512:LWA917516 MFV917512:MFW917516 MPR917512:MPS917516 MZN917512:MZO917516 NJJ917512:NJK917516 NTF917512:NTG917516 ODB917512:ODC917516 OMX917512:OMY917516 OWT917512:OWU917516 PGP917512:PGQ917516 PQL917512:PQM917516 QAH917512:QAI917516 QKD917512:QKE917516 QTZ917512:QUA917516 RDV917512:RDW917516 RNR917512:RNS917516 RXN917512:RXO917516 SHJ917512:SHK917516 SRF917512:SRG917516 TBB917512:TBC917516 TKX917512:TKY917516 TUT917512:TUU917516 UEP917512:UEQ917516 UOL917512:UOM917516 UYH917512:UYI917516 VID917512:VIE917516 VRZ917512:VSA917516 WBV917512:WBW917516 WLR917512:WLS917516 WVN917512:WVO917516 F983048:G983052 JB983048:JC983052 SX983048:SY983052 ACT983048:ACU983052 AMP983048:AMQ983052 AWL983048:AWM983052 BGH983048:BGI983052 BQD983048:BQE983052 BZZ983048:CAA983052 CJV983048:CJW983052 CTR983048:CTS983052 DDN983048:DDO983052 DNJ983048:DNK983052 DXF983048:DXG983052 EHB983048:EHC983052 EQX983048:EQY983052 FAT983048:FAU983052 FKP983048:FKQ983052 FUL983048:FUM983052 GEH983048:GEI983052 GOD983048:GOE983052 GXZ983048:GYA983052 HHV983048:HHW983052 HRR983048:HRS983052 IBN983048:IBO983052 ILJ983048:ILK983052 IVF983048:IVG983052 JFB983048:JFC983052 JOX983048:JOY983052 JYT983048:JYU983052 KIP983048:KIQ983052 KSL983048:KSM983052 LCH983048:LCI983052 LMD983048:LME983052 LVZ983048:LWA983052 MFV983048:MFW983052 MPR983048:MPS983052 MZN983048:MZO983052 NJJ983048:NJK983052 NTF983048:NTG983052 ODB983048:ODC983052 OMX983048:OMY983052 OWT983048:OWU983052 PGP983048:PGQ983052 PQL983048:PQM983052 QAH983048:QAI983052 QKD983048:QKE983052 QTZ983048:QUA983052 RDV983048:RDW983052 RNR983048:RNS983052 RXN983048:RXO983052 SHJ983048:SHK983052 SRF983048:SRG983052 TBB983048:TBC983052 TKX983048:TKY983052 TUT983048:TUU983052 UEP983048:UEQ983052 UOL983048:UOM983052 UYH983048:UYI983052 VID983048:VIE983052 VRZ983048:VSA983052 WBV983048:WBW983052 WLR983048:WLS983052 WVN983048:WVO983052" xr:uid="{736B02EA-9C1E-456A-9E54-F700D5860595}"/>
    <dataValidation allowBlank="1" showInputMessage="1" showErrorMessage="1" prompt="Fill in the lenth in BLUE CELLS only----&g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2337659A-939A-458E-9AF6-56E0BC14AA70}"/>
  </dataValidations>
  <pageMargins left="0.25" right="0.25" top="0.38" bottom="0.5" header="0.19" footer="0.5"/>
  <pageSetup scale="95" orientation="portrait" r:id="rId1"/>
  <headerFooter alignWithMargins="0">
    <oddHeader>Page &amp;P of &amp;N</oddHeader>
  </headerFooter>
  <rowBreaks count="2" manualBreakCount="2">
    <brk id="58" max="13" man="1"/>
    <brk id="118"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4FC3-3ABC-4CEC-B2EB-839299834CEB}">
  <sheetPr>
    <tabColor indexed="10"/>
  </sheetPr>
  <dimension ref="A1:T519"/>
  <sheetViews>
    <sheetView showGridLines="0" zoomScale="80" zoomScaleNormal="80" workbookViewId="0">
      <selection activeCell="I16" sqref="I16"/>
    </sheetView>
  </sheetViews>
  <sheetFormatPr defaultRowHeight="12.9" x14ac:dyDescent="0.65"/>
  <cols>
    <col min="1" max="1" width="5.265625" style="79" customWidth="1"/>
    <col min="2" max="2" width="5" style="81" customWidth="1"/>
    <col min="3" max="3" width="5.07421875" style="145" customWidth="1"/>
    <col min="4" max="4" width="9.8046875" style="79" customWidth="1"/>
    <col min="5" max="5" width="10.57421875" style="79" customWidth="1"/>
    <col min="6" max="6" width="12.57421875" style="79" customWidth="1"/>
    <col min="7" max="7" width="13.8046875" style="79" customWidth="1"/>
    <col min="8" max="8" width="11.265625" style="79" customWidth="1"/>
    <col min="9" max="9" width="9.265625" style="79" bestFit="1" customWidth="1"/>
    <col min="10" max="10" width="10.265625" style="79" customWidth="1"/>
    <col min="11" max="11" width="9.8046875" style="79" bestFit="1" customWidth="1"/>
    <col min="12" max="12" width="12.8046875" style="79" customWidth="1"/>
    <col min="13" max="13" width="9.07421875" style="79"/>
    <col min="14" max="14" width="4.57421875" style="79" customWidth="1"/>
    <col min="15" max="15" width="6.265625" style="81" customWidth="1"/>
    <col min="16" max="16" width="9.8046875" style="81" customWidth="1"/>
    <col min="17" max="18" width="9.265625" style="81" bestFit="1" customWidth="1"/>
    <col min="19" max="256" width="9.07421875" style="81"/>
    <col min="257" max="257" width="5.265625" style="81" customWidth="1"/>
    <col min="258" max="258" width="5" style="81" customWidth="1"/>
    <col min="259" max="259" width="5.07421875" style="81" customWidth="1"/>
    <col min="260" max="260" width="9.8046875" style="81" customWidth="1"/>
    <col min="261" max="261" width="10.57421875" style="81" customWidth="1"/>
    <col min="262" max="262" width="12.57421875" style="81" customWidth="1"/>
    <col min="263" max="263" width="13.8046875" style="81" customWidth="1"/>
    <col min="264" max="264" width="11.265625" style="81" customWidth="1"/>
    <col min="265" max="265" width="9.265625" style="81" bestFit="1" customWidth="1"/>
    <col min="266" max="266" width="10.265625" style="81" customWidth="1"/>
    <col min="267" max="267" width="9.8046875" style="81" bestFit="1" customWidth="1"/>
    <col min="268" max="268" width="12.8046875" style="81" customWidth="1"/>
    <col min="269" max="269" width="9.07421875" style="81"/>
    <col min="270" max="270" width="4.57421875" style="81" customWidth="1"/>
    <col min="271" max="271" width="6.265625" style="81" customWidth="1"/>
    <col min="272" max="272" width="9.8046875" style="81" customWidth="1"/>
    <col min="273" max="274" width="9.265625" style="81" bestFit="1" customWidth="1"/>
    <col min="275" max="512" width="9.07421875" style="81"/>
    <col min="513" max="513" width="5.265625" style="81" customWidth="1"/>
    <col min="514" max="514" width="5" style="81" customWidth="1"/>
    <col min="515" max="515" width="5.07421875" style="81" customWidth="1"/>
    <col min="516" max="516" width="9.8046875" style="81" customWidth="1"/>
    <col min="517" max="517" width="10.57421875" style="81" customWidth="1"/>
    <col min="518" max="518" width="12.57421875" style="81" customWidth="1"/>
    <col min="519" max="519" width="13.8046875" style="81" customWidth="1"/>
    <col min="520" max="520" width="11.265625" style="81" customWidth="1"/>
    <col min="521" max="521" width="9.265625" style="81" bestFit="1" customWidth="1"/>
    <col min="522" max="522" width="10.265625" style="81" customWidth="1"/>
    <col min="523" max="523" width="9.8046875" style="81" bestFit="1" customWidth="1"/>
    <col min="524" max="524" width="12.8046875" style="81" customWidth="1"/>
    <col min="525" max="525" width="9.07421875" style="81"/>
    <col min="526" max="526" width="4.57421875" style="81" customWidth="1"/>
    <col min="527" max="527" width="6.265625" style="81" customWidth="1"/>
    <col min="528" max="528" width="9.8046875" style="81" customWidth="1"/>
    <col min="529" max="530" width="9.265625" style="81" bestFit="1" customWidth="1"/>
    <col min="531" max="768" width="9.07421875" style="81"/>
    <col min="769" max="769" width="5.265625" style="81" customWidth="1"/>
    <col min="770" max="770" width="5" style="81" customWidth="1"/>
    <col min="771" max="771" width="5.07421875" style="81" customWidth="1"/>
    <col min="772" max="772" width="9.8046875" style="81" customWidth="1"/>
    <col min="773" max="773" width="10.57421875" style="81" customWidth="1"/>
    <col min="774" max="774" width="12.57421875" style="81" customWidth="1"/>
    <col min="775" max="775" width="13.8046875" style="81" customWidth="1"/>
    <col min="776" max="776" width="11.265625" style="81" customWidth="1"/>
    <col min="777" max="777" width="9.265625" style="81" bestFit="1" customWidth="1"/>
    <col min="778" max="778" width="10.265625" style="81" customWidth="1"/>
    <col min="779" max="779" width="9.8046875" style="81" bestFit="1" customWidth="1"/>
    <col min="780" max="780" width="12.8046875" style="81" customWidth="1"/>
    <col min="781" max="781" width="9.07421875" style="81"/>
    <col min="782" max="782" width="4.57421875" style="81" customWidth="1"/>
    <col min="783" max="783" width="6.265625" style="81" customWidth="1"/>
    <col min="784" max="784" width="9.8046875" style="81" customWidth="1"/>
    <col min="785" max="786" width="9.265625" style="81" bestFit="1" customWidth="1"/>
    <col min="787" max="1024" width="9.07421875" style="81"/>
    <col min="1025" max="1025" width="5.265625" style="81" customWidth="1"/>
    <col min="1026" max="1026" width="5" style="81" customWidth="1"/>
    <col min="1027" max="1027" width="5.07421875" style="81" customWidth="1"/>
    <col min="1028" max="1028" width="9.8046875" style="81" customWidth="1"/>
    <col min="1029" max="1029" width="10.57421875" style="81" customWidth="1"/>
    <col min="1030" max="1030" width="12.57421875" style="81" customWidth="1"/>
    <col min="1031" max="1031" width="13.8046875" style="81" customWidth="1"/>
    <col min="1032" max="1032" width="11.265625" style="81" customWidth="1"/>
    <col min="1033" max="1033" width="9.265625" style="81" bestFit="1" customWidth="1"/>
    <col min="1034" max="1034" width="10.265625" style="81" customWidth="1"/>
    <col min="1035" max="1035" width="9.8046875" style="81" bestFit="1" customWidth="1"/>
    <col min="1036" max="1036" width="12.8046875" style="81" customWidth="1"/>
    <col min="1037" max="1037" width="9.07421875" style="81"/>
    <col min="1038" max="1038" width="4.57421875" style="81" customWidth="1"/>
    <col min="1039" max="1039" width="6.265625" style="81" customWidth="1"/>
    <col min="1040" max="1040" width="9.8046875" style="81" customWidth="1"/>
    <col min="1041" max="1042" width="9.265625" style="81" bestFit="1" customWidth="1"/>
    <col min="1043" max="1280" width="9.07421875" style="81"/>
    <col min="1281" max="1281" width="5.265625" style="81" customWidth="1"/>
    <col min="1282" max="1282" width="5" style="81" customWidth="1"/>
    <col min="1283" max="1283" width="5.07421875" style="81" customWidth="1"/>
    <col min="1284" max="1284" width="9.8046875" style="81" customWidth="1"/>
    <col min="1285" max="1285" width="10.57421875" style="81" customWidth="1"/>
    <col min="1286" max="1286" width="12.57421875" style="81" customWidth="1"/>
    <col min="1287" max="1287" width="13.8046875" style="81" customWidth="1"/>
    <col min="1288" max="1288" width="11.265625" style="81" customWidth="1"/>
    <col min="1289" max="1289" width="9.265625" style="81" bestFit="1" customWidth="1"/>
    <col min="1290" max="1290" width="10.265625" style="81" customWidth="1"/>
    <col min="1291" max="1291" width="9.8046875" style="81" bestFit="1" customWidth="1"/>
    <col min="1292" max="1292" width="12.8046875" style="81" customWidth="1"/>
    <col min="1293" max="1293" width="9.07421875" style="81"/>
    <col min="1294" max="1294" width="4.57421875" style="81" customWidth="1"/>
    <col min="1295" max="1295" width="6.265625" style="81" customWidth="1"/>
    <col min="1296" max="1296" width="9.8046875" style="81" customWidth="1"/>
    <col min="1297" max="1298" width="9.265625" style="81" bestFit="1" customWidth="1"/>
    <col min="1299" max="1536" width="9.07421875" style="81"/>
    <col min="1537" max="1537" width="5.265625" style="81" customWidth="1"/>
    <col min="1538" max="1538" width="5" style="81" customWidth="1"/>
    <col min="1539" max="1539" width="5.07421875" style="81" customWidth="1"/>
    <col min="1540" max="1540" width="9.8046875" style="81" customWidth="1"/>
    <col min="1541" max="1541" width="10.57421875" style="81" customWidth="1"/>
    <col min="1542" max="1542" width="12.57421875" style="81" customWidth="1"/>
    <col min="1543" max="1543" width="13.8046875" style="81" customWidth="1"/>
    <col min="1544" max="1544" width="11.265625" style="81" customWidth="1"/>
    <col min="1545" max="1545" width="9.265625" style="81" bestFit="1" customWidth="1"/>
    <col min="1546" max="1546" width="10.265625" style="81" customWidth="1"/>
    <col min="1547" max="1547" width="9.8046875" style="81" bestFit="1" customWidth="1"/>
    <col min="1548" max="1548" width="12.8046875" style="81" customWidth="1"/>
    <col min="1549" max="1549" width="9.07421875" style="81"/>
    <col min="1550" max="1550" width="4.57421875" style="81" customWidth="1"/>
    <col min="1551" max="1551" width="6.265625" style="81" customWidth="1"/>
    <col min="1552" max="1552" width="9.8046875" style="81" customWidth="1"/>
    <col min="1553" max="1554" width="9.265625" style="81" bestFit="1" customWidth="1"/>
    <col min="1555" max="1792" width="9.07421875" style="81"/>
    <col min="1793" max="1793" width="5.265625" style="81" customWidth="1"/>
    <col min="1794" max="1794" width="5" style="81" customWidth="1"/>
    <col min="1795" max="1795" width="5.07421875" style="81" customWidth="1"/>
    <col min="1796" max="1796" width="9.8046875" style="81" customWidth="1"/>
    <col min="1797" max="1797" width="10.57421875" style="81" customWidth="1"/>
    <col min="1798" max="1798" width="12.57421875" style="81" customWidth="1"/>
    <col min="1799" max="1799" width="13.8046875" style="81" customWidth="1"/>
    <col min="1800" max="1800" width="11.265625" style="81" customWidth="1"/>
    <col min="1801" max="1801" width="9.265625" style="81" bestFit="1" customWidth="1"/>
    <col min="1802" max="1802" width="10.265625" style="81" customWidth="1"/>
    <col min="1803" max="1803" width="9.8046875" style="81" bestFit="1" customWidth="1"/>
    <col min="1804" max="1804" width="12.8046875" style="81" customWidth="1"/>
    <col min="1805" max="1805" width="9.07421875" style="81"/>
    <col min="1806" max="1806" width="4.57421875" style="81" customWidth="1"/>
    <col min="1807" max="1807" width="6.265625" style="81" customWidth="1"/>
    <col min="1808" max="1808" width="9.8046875" style="81" customWidth="1"/>
    <col min="1809" max="1810" width="9.265625" style="81" bestFit="1" customWidth="1"/>
    <col min="1811" max="2048" width="9.07421875" style="81"/>
    <col min="2049" max="2049" width="5.265625" style="81" customWidth="1"/>
    <col min="2050" max="2050" width="5" style="81" customWidth="1"/>
    <col min="2051" max="2051" width="5.07421875" style="81" customWidth="1"/>
    <col min="2052" max="2052" width="9.8046875" style="81" customWidth="1"/>
    <col min="2053" max="2053" width="10.57421875" style="81" customWidth="1"/>
    <col min="2054" max="2054" width="12.57421875" style="81" customWidth="1"/>
    <col min="2055" max="2055" width="13.8046875" style="81" customWidth="1"/>
    <col min="2056" max="2056" width="11.265625" style="81" customWidth="1"/>
    <col min="2057" max="2057" width="9.265625" style="81" bestFit="1" customWidth="1"/>
    <col min="2058" max="2058" width="10.265625" style="81" customWidth="1"/>
    <col min="2059" max="2059" width="9.8046875" style="81" bestFit="1" customWidth="1"/>
    <col min="2060" max="2060" width="12.8046875" style="81" customWidth="1"/>
    <col min="2061" max="2061" width="9.07421875" style="81"/>
    <col min="2062" max="2062" width="4.57421875" style="81" customWidth="1"/>
    <col min="2063" max="2063" width="6.265625" style="81" customWidth="1"/>
    <col min="2064" max="2064" width="9.8046875" style="81" customWidth="1"/>
    <col min="2065" max="2066" width="9.265625" style="81" bestFit="1" customWidth="1"/>
    <col min="2067" max="2304" width="9.07421875" style="81"/>
    <col min="2305" max="2305" width="5.265625" style="81" customWidth="1"/>
    <col min="2306" max="2306" width="5" style="81" customWidth="1"/>
    <col min="2307" max="2307" width="5.07421875" style="81" customWidth="1"/>
    <col min="2308" max="2308" width="9.8046875" style="81" customWidth="1"/>
    <col min="2309" max="2309" width="10.57421875" style="81" customWidth="1"/>
    <col min="2310" max="2310" width="12.57421875" style="81" customWidth="1"/>
    <col min="2311" max="2311" width="13.8046875" style="81" customWidth="1"/>
    <col min="2312" max="2312" width="11.265625" style="81" customWidth="1"/>
    <col min="2313" max="2313" width="9.265625" style="81" bestFit="1" customWidth="1"/>
    <col min="2314" max="2314" width="10.265625" style="81" customWidth="1"/>
    <col min="2315" max="2315" width="9.8046875" style="81" bestFit="1" customWidth="1"/>
    <col min="2316" max="2316" width="12.8046875" style="81" customWidth="1"/>
    <col min="2317" max="2317" width="9.07421875" style="81"/>
    <col min="2318" max="2318" width="4.57421875" style="81" customWidth="1"/>
    <col min="2319" max="2319" width="6.265625" style="81" customWidth="1"/>
    <col min="2320" max="2320" width="9.8046875" style="81" customWidth="1"/>
    <col min="2321" max="2322" width="9.265625" style="81" bestFit="1" customWidth="1"/>
    <col min="2323" max="2560" width="9.07421875" style="81"/>
    <col min="2561" max="2561" width="5.265625" style="81" customWidth="1"/>
    <col min="2562" max="2562" width="5" style="81" customWidth="1"/>
    <col min="2563" max="2563" width="5.07421875" style="81" customWidth="1"/>
    <col min="2564" max="2564" width="9.8046875" style="81" customWidth="1"/>
    <col min="2565" max="2565" width="10.57421875" style="81" customWidth="1"/>
    <col min="2566" max="2566" width="12.57421875" style="81" customWidth="1"/>
    <col min="2567" max="2567" width="13.8046875" style="81" customWidth="1"/>
    <col min="2568" max="2568" width="11.265625" style="81" customWidth="1"/>
    <col min="2569" max="2569" width="9.265625" style="81" bestFit="1" customWidth="1"/>
    <col min="2570" max="2570" width="10.265625" style="81" customWidth="1"/>
    <col min="2571" max="2571" width="9.8046875" style="81" bestFit="1" customWidth="1"/>
    <col min="2572" max="2572" width="12.8046875" style="81" customWidth="1"/>
    <col min="2573" max="2573" width="9.07421875" style="81"/>
    <col min="2574" max="2574" width="4.57421875" style="81" customWidth="1"/>
    <col min="2575" max="2575" width="6.265625" style="81" customWidth="1"/>
    <col min="2576" max="2576" width="9.8046875" style="81" customWidth="1"/>
    <col min="2577" max="2578" width="9.265625" style="81" bestFit="1" customWidth="1"/>
    <col min="2579" max="2816" width="9.07421875" style="81"/>
    <col min="2817" max="2817" width="5.265625" style="81" customWidth="1"/>
    <col min="2818" max="2818" width="5" style="81" customWidth="1"/>
    <col min="2819" max="2819" width="5.07421875" style="81" customWidth="1"/>
    <col min="2820" max="2820" width="9.8046875" style="81" customWidth="1"/>
    <col min="2821" max="2821" width="10.57421875" style="81" customWidth="1"/>
    <col min="2822" max="2822" width="12.57421875" style="81" customWidth="1"/>
    <col min="2823" max="2823" width="13.8046875" style="81" customWidth="1"/>
    <col min="2824" max="2824" width="11.265625" style="81" customWidth="1"/>
    <col min="2825" max="2825" width="9.265625" style="81" bestFit="1" customWidth="1"/>
    <col min="2826" max="2826" width="10.265625" style="81" customWidth="1"/>
    <col min="2827" max="2827" width="9.8046875" style="81" bestFit="1" customWidth="1"/>
    <col min="2828" max="2828" width="12.8046875" style="81" customWidth="1"/>
    <col min="2829" max="2829" width="9.07421875" style="81"/>
    <col min="2830" max="2830" width="4.57421875" style="81" customWidth="1"/>
    <col min="2831" max="2831" width="6.265625" style="81" customWidth="1"/>
    <col min="2832" max="2832" width="9.8046875" style="81" customWidth="1"/>
    <col min="2833" max="2834" width="9.265625" style="81" bestFit="1" customWidth="1"/>
    <col min="2835" max="3072" width="9.07421875" style="81"/>
    <col min="3073" max="3073" width="5.265625" style="81" customWidth="1"/>
    <col min="3074" max="3074" width="5" style="81" customWidth="1"/>
    <col min="3075" max="3075" width="5.07421875" style="81" customWidth="1"/>
    <col min="3076" max="3076" width="9.8046875" style="81" customWidth="1"/>
    <col min="3077" max="3077" width="10.57421875" style="81" customWidth="1"/>
    <col min="3078" max="3078" width="12.57421875" style="81" customWidth="1"/>
    <col min="3079" max="3079" width="13.8046875" style="81" customWidth="1"/>
    <col min="3080" max="3080" width="11.265625" style="81" customWidth="1"/>
    <col min="3081" max="3081" width="9.265625" style="81" bestFit="1" customWidth="1"/>
    <col min="3082" max="3082" width="10.265625" style="81" customWidth="1"/>
    <col min="3083" max="3083" width="9.8046875" style="81" bestFit="1" customWidth="1"/>
    <col min="3084" max="3084" width="12.8046875" style="81" customWidth="1"/>
    <col min="3085" max="3085" width="9.07421875" style="81"/>
    <col min="3086" max="3086" width="4.57421875" style="81" customWidth="1"/>
    <col min="3087" max="3087" width="6.265625" style="81" customWidth="1"/>
    <col min="3088" max="3088" width="9.8046875" style="81" customWidth="1"/>
    <col min="3089" max="3090" width="9.265625" style="81" bestFit="1" customWidth="1"/>
    <col min="3091" max="3328" width="9.07421875" style="81"/>
    <col min="3329" max="3329" width="5.265625" style="81" customWidth="1"/>
    <col min="3330" max="3330" width="5" style="81" customWidth="1"/>
    <col min="3331" max="3331" width="5.07421875" style="81" customWidth="1"/>
    <col min="3332" max="3332" width="9.8046875" style="81" customWidth="1"/>
    <col min="3333" max="3333" width="10.57421875" style="81" customWidth="1"/>
    <col min="3334" max="3334" width="12.57421875" style="81" customWidth="1"/>
    <col min="3335" max="3335" width="13.8046875" style="81" customWidth="1"/>
    <col min="3336" max="3336" width="11.265625" style="81" customWidth="1"/>
    <col min="3337" max="3337" width="9.265625" style="81" bestFit="1" customWidth="1"/>
    <col min="3338" max="3338" width="10.265625" style="81" customWidth="1"/>
    <col min="3339" max="3339" width="9.8046875" style="81" bestFit="1" customWidth="1"/>
    <col min="3340" max="3340" width="12.8046875" style="81" customWidth="1"/>
    <col min="3341" max="3341" width="9.07421875" style="81"/>
    <col min="3342" max="3342" width="4.57421875" style="81" customWidth="1"/>
    <col min="3343" max="3343" width="6.265625" style="81" customWidth="1"/>
    <col min="3344" max="3344" width="9.8046875" style="81" customWidth="1"/>
    <col min="3345" max="3346" width="9.265625" style="81" bestFit="1" customWidth="1"/>
    <col min="3347" max="3584" width="9.07421875" style="81"/>
    <col min="3585" max="3585" width="5.265625" style="81" customWidth="1"/>
    <col min="3586" max="3586" width="5" style="81" customWidth="1"/>
    <col min="3587" max="3587" width="5.07421875" style="81" customWidth="1"/>
    <col min="3588" max="3588" width="9.8046875" style="81" customWidth="1"/>
    <col min="3589" max="3589" width="10.57421875" style="81" customWidth="1"/>
    <col min="3590" max="3590" width="12.57421875" style="81" customWidth="1"/>
    <col min="3591" max="3591" width="13.8046875" style="81" customWidth="1"/>
    <col min="3592" max="3592" width="11.265625" style="81" customWidth="1"/>
    <col min="3593" max="3593" width="9.265625" style="81" bestFit="1" customWidth="1"/>
    <col min="3594" max="3594" width="10.265625" style="81" customWidth="1"/>
    <col min="3595" max="3595" width="9.8046875" style="81" bestFit="1" customWidth="1"/>
    <col min="3596" max="3596" width="12.8046875" style="81" customWidth="1"/>
    <col min="3597" max="3597" width="9.07421875" style="81"/>
    <col min="3598" max="3598" width="4.57421875" style="81" customWidth="1"/>
    <col min="3599" max="3599" width="6.265625" style="81" customWidth="1"/>
    <col min="3600" max="3600" width="9.8046875" style="81" customWidth="1"/>
    <col min="3601" max="3602" width="9.265625" style="81" bestFit="1" customWidth="1"/>
    <col min="3603" max="3840" width="9.07421875" style="81"/>
    <col min="3841" max="3841" width="5.265625" style="81" customWidth="1"/>
    <col min="3842" max="3842" width="5" style="81" customWidth="1"/>
    <col min="3843" max="3843" width="5.07421875" style="81" customWidth="1"/>
    <col min="3844" max="3844" width="9.8046875" style="81" customWidth="1"/>
    <col min="3845" max="3845" width="10.57421875" style="81" customWidth="1"/>
    <col min="3846" max="3846" width="12.57421875" style="81" customWidth="1"/>
    <col min="3847" max="3847" width="13.8046875" style="81" customWidth="1"/>
    <col min="3848" max="3848" width="11.265625" style="81" customWidth="1"/>
    <col min="3849" max="3849" width="9.265625" style="81" bestFit="1" customWidth="1"/>
    <col min="3850" max="3850" width="10.265625" style="81" customWidth="1"/>
    <col min="3851" max="3851" width="9.8046875" style="81" bestFit="1" customWidth="1"/>
    <col min="3852" max="3852" width="12.8046875" style="81" customWidth="1"/>
    <col min="3853" max="3853" width="9.07421875" style="81"/>
    <col min="3854" max="3854" width="4.57421875" style="81" customWidth="1"/>
    <col min="3855" max="3855" width="6.265625" style="81" customWidth="1"/>
    <col min="3856" max="3856" width="9.8046875" style="81" customWidth="1"/>
    <col min="3857" max="3858" width="9.265625" style="81" bestFit="1" customWidth="1"/>
    <col min="3859" max="4096" width="9.07421875" style="81"/>
    <col min="4097" max="4097" width="5.265625" style="81" customWidth="1"/>
    <col min="4098" max="4098" width="5" style="81" customWidth="1"/>
    <col min="4099" max="4099" width="5.07421875" style="81" customWidth="1"/>
    <col min="4100" max="4100" width="9.8046875" style="81" customWidth="1"/>
    <col min="4101" max="4101" width="10.57421875" style="81" customWidth="1"/>
    <col min="4102" max="4102" width="12.57421875" style="81" customWidth="1"/>
    <col min="4103" max="4103" width="13.8046875" style="81" customWidth="1"/>
    <col min="4104" max="4104" width="11.265625" style="81" customWidth="1"/>
    <col min="4105" max="4105" width="9.265625" style="81" bestFit="1" customWidth="1"/>
    <col min="4106" max="4106" width="10.265625" style="81" customWidth="1"/>
    <col min="4107" max="4107" width="9.8046875" style="81" bestFit="1" customWidth="1"/>
    <col min="4108" max="4108" width="12.8046875" style="81" customWidth="1"/>
    <col min="4109" max="4109" width="9.07421875" style="81"/>
    <col min="4110" max="4110" width="4.57421875" style="81" customWidth="1"/>
    <col min="4111" max="4111" width="6.265625" style="81" customWidth="1"/>
    <col min="4112" max="4112" width="9.8046875" style="81" customWidth="1"/>
    <col min="4113" max="4114" width="9.265625" style="81" bestFit="1" customWidth="1"/>
    <col min="4115" max="4352" width="9.07421875" style="81"/>
    <col min="4353" max="4353" width="5.265625" style="81" customWidth="1"/>
    <col min="4354" max="4354" width="5" style="81" customWidth="1"/>
    <col min="4355" max="4355" width="5.07421875" style="81" customWidth="1"/>
    <col min="4356" max="4356" width="9.8046875" style="81" customWidth="1"/>
    <col min="4357" max="4357" width="10.57421875" style="81" customWidth="1"/>
    <col min="4358" max="4358" width="12.57421875" style="81" customWidth="1"/>
    <col min="4359" max="4359" width="13.8046875" style="81" customWidth="1"/>
    <col min="4360" max="4360" width="11.265625" style="81" customWidth="1"/>
    <col min="4361" max="4361" width="9.265625" style="81" bestFit="1" customWidth="1"/>
    <col min="4362" max="4362" width="10.265625" style="81" customWidth="1"/>
    <col min="4363" max="4363" width="9.8046875" style="81" bestFit="1" customWidth="1"/>
    <col min="4364" max="4364" width="12.8046875" style="81" customWidth="1"/>
    <col min="4365" max="4365" width="9.07421875" style="81"/>
    <col min="4366" max="4366" width="4.57421875" style="81" customWidth="1"/>
    <col min="4367" max="4367" width="6.265625" style="81" customWidth="1"/>
    <col min="4368" max="4368" width="9.8046875" style="81" customWidth="1"/>
    <col min="4369" max="4370" width="9.265625" style="81" bestFit="1" customWidth="1"/>
    <col min="4371" max="4608" width="9.07421875" style="81"/>
    <col min="4609" max="4609" width="5.265625" style="81" customWidth="1"/>
    <col min="4610" max="4610" width="5" style="81" customWidth="1"/>
    <col min="4611" max="4611" width="5.07421875" style="81" customWidth="1"/>
    <col min="4612" max="4612" width="9.8046875" style="81" customWidth="1"/>
    <col min="4613" max="4613" width="10.57421875" style="81" customWidth="1"/>
    <col min="4614" max="4614" width="12.57421875" style="81" customWidth="1"/>
    <col min="4615" max="4615" width="13.8046875" style="81" customWidth="1"/>
    <col min="4616" max="4616" width="11.265625" style="81" customWidth="1"/>
    <col min="4617" max="4617" width="9.265625" style="81" bestFit="1" customWidth="1"/>
    <col min="4618" max="4618" width="10.265625" style="81" customWidth="1"/>
    <col min="4619" max="4619" width="9.8046875" style="81" bestFit="1" customWidth="1"/>
    <col min="4620" max="4620" width="12.8046875" style="81" customWidth="1"/>
    <col min="4621" max="4621" width="9.07421875" style="81"/>
    <col min="4622" max="4622" width="4.57421875" style="81" customWidth="1"/>
    <col min="4623" max="4623" width="6.265625" style="81" customWidth="1"/>
    <col min="4624" max="4624" width="9.8046875" style="81" customWidth="1"/>
    <col min="4625" max="4626" width="9.265625" style="81" bestFit="1" customWidth="1"/>
    <col min="4627" max="4864" width="9.07421875" style="81"/>
    <col min="4865" max="4865" width="5.265625" style="81" customWidth="1"/>
    <col min="4866" max="4866" width="5" style="81" customWidth="1"/>
    <col min="4867" max="4867" width="5.07421875" style="81" customWidth="1"/>
    <col min="4868" max="4868" width="9.8046875" style="81" customWidth="1"/>
    <col min="4869" max="4869" width="10.57421875" style="81" customWidth="1"/>
    <col min="4870" max="4870" width="12.57421875" style="81" customWidth="1"/>
    <col min="4871" max="4871" width="13.8046875" style="81" customWidth="1"/>
    <col min="4872" max="4872" width="11.265625" style="81" customWidth="1"/>
    <col min="4873" max="4873" width="9.265625" style="81" bestFit="1" customWidth="1"/>
    <col min="4874" max="4874" width="10.265625" style="81" customWidth="1"/>
    <col min="4875" max="4875" width="9.8046875" style="81" bestFit="1" customWidth="1"/>
    <col min="4876" max="4876" width="12.8046875" style="81" customWidth="1"/>
    <col min="4877" max="4877" width="9.07421875" style="81"/>
    <col min="4878" max="4878" width="4.57421875" style="81" customWidth="1"/>
    <col min="4879" max="4879" width="6.265625" style="81" customWidth="1"/>
    <col min="4880" max="4880" width="9.8046875" style="81" customWidth="1"/>
    <col min="4881" max="4882" width="9.265625" style="81" bestFit="1" customWidth="1"/>
    <col min="4883" max="5120" width="9.07421875" style="81"/>
    <col min="5121" max="5121" width="5.265625" style="81" customWidth="1"/>
    <col min="5122" max="5122" width="5" style="81" customWidth="1"/>
    <col min="5123" max="5123" width="5.07421875" style="81" customWidth="1"/>
    <col min="5124" max="5124" width="9.8046875" style="81" customWidth="1"/>
    <col min="5125" max="5125" width="10.57421875" style="81" customWidth="1"/>
    <col min="5126" max="5126" width="12.57421875" style="81" customWidth="1"/>
    <col min="5127" max="5127" width="13.8046875" style="81" customWidth="1"/>
    <col min="5128" max="5128" width="11.265625" style="81" customWidth="1"/>
    <col min="5129" max="5129" width="9.265625" style="81" bestFit="1" customWidth="1"/>
    <col min="5130" max="5130" width="10.265625" style="81" customWidth="1"/>
    <col min="5131" max="5131" width="9.8046875" style="81" bestFit="1" customWidth="1"/>
    <col min="5132" max="5132" width="12.8046875" style="81" customWidth="1"/>
    <col min="5133" max="5133" width="9.07421875" style="81"/>
    <col min="5134" max="5134" width="4.57421875" style="81" customWidth="1"/>
    <col min="5135" max="5135" width="6.265625" style="81" customWidth="1"/>
    <col min="5136" max="5136" width="9.8046875" style="81" customWidth="1"/>
    <col min="5137" max="5138" width="9.265625" style="81" bestFit="1" customWidth="1"/>
    <col min="5139" max="5376" width="9.07421875" style="81"/>
    <col min="5377" max="5377" width="5.265625" style="81" customWidth="1"/>
    <col min="5378" max="5378" width="5" style="81" customWidth="1"/>
    <col min="5379" max="5379" width="5.07421875" style="81" customWidth="1"/>
    <col min="5380" max="5380" width="9.8046875" style="81" customWidth="1"/>
    <col min="5381" max="5381" width="10.57421875" style="81" customWidth="1"/>
    <col min="5382" max="5382" width="12.57421875" style="81" customWidth="1"/>
    <col min="5383" max="5383" width="13.8046875" style="81" customWidth="1"/>
    <col min="5384" max="5384" width="11.265625" style="81" customWidth="1"/>
    <col min="5385" max="5385" width="9.265625" style="81" bestFit="1" customWidth="1"/>
    <col min="5386" max="5386" width="10.265625" style="81" customWidth="1"/>
    <col min="5387" max="5387" width="9.8046875" style="81" bestFit="1" customWidth="1"/>
    <col min="5388" max="5388" width="12.8046875" style="81" customWidth="1"/>
    <col min="5389" max="5389" width="9.07421875" style="81"/>
    <col min="5390" max="5390" width="4.57421875" style="81" customWidth="1"/>
    <col min="5391" max="5391" width="6.265625" style="81" customWidth="1"/>
    <col min="5392" max="5392" width="9.8046875" style="81" customWidth="1"/>
    <col min="5393" max="5394" width="9.265625" style="81" bestFit="1" customWidth="1"/>
    <col min="5395" max="5632" width="9.07421875" style="81"/>
    <col min="5633" max="5633" width="5.265625" style="81" customWidth="1"/>
    <col min="5634" max="5634" width="5" style="81" customWidth="1"/>
    <col min="5635" max="5635" width="5.07421875" style="81" customWidth="1"/>
    <col min="5636" max="5636" width="9.8046875" style="81" customWidth="1"/>
    <col min="5637" max="5637" width="10.57421875" style="81" customWidth="1"/>
    <col min="5638" max="5638" width="12.57421875" style="81" customWidth="1"/>
    <col min="5639" max="5639" width="13.8046875" style="81" customWidth="1"/>
    <col min="5640" max="5640" width="11.265625" style="81" customWidth="1"/>
    <col min="5641" max="5641" width="9.265625" style="81" bestFit="1" customWidth="1"/>
    <col min="5642" max="5642" width="10.265625" style="81" customWidth="1"/>
    <col min="5643" max="5643" width="9.8046875" style="81" bestFit="1" customWidth="1"/>
    <col min="5644" max="5644" width="12.8046875" style="81" customWidth="1"/>
    <col min="5645" max="5645" width="9.07421875" style="81"/>
    <col min="5646" max="5646" width="4.57421875" style="81" customWidth="1"/>
    <col min="5647" max="5647" width="6.265625" style="81" customWidth="1"/>
    <col min="5648" max="5648" width="9.8046875" style="81" customWidth="1"/>
    <col min="5649" max="5650" width="9.265625" style="81" bestFit="1" customWidth="1"/>
    <col min="5651" max="5888" width="9.07421875" style="81"/>
    <col min="5889" max="5889" width="5.265625" style="81" customWidth="1"/>
    <col min="5890" max="5890" width="5" style="81" customWidth="1"/>
    <col min="5891" max="5891" width="5.07421875" style="81" customWidth="1"/>
    <col min="5892" max="5892" width="9.8046875" style="81" customWidth="1"/>
    <col min="5893" max="5893" width="10.57421875" style="81" customWidth="1"/>
    <col min="5894" max="5894" width="12.57421875" style="81" customWidth="1"/>
    <col min="5895" max="5895" width="13.8046875" style="81" customWidth="1"/>
    <col min="5896" max="5896" width="11.265625" style="81" customWidth="1"/>
    <col min="5897" max="5897" width="9.265625" style="81" bestFit="1" customWidth="1"/>
    <col min="5898" max="5898" width="10.265625" style="81" customWidth="1"/>
    <col min="5899" max="5899" width="9.8046875" style="81" bestFit="1" customWidth="1"/>
    <col min="5900" max="5900" width="12.8046875" style="81" customWidth="1"/>
    <col min="5901" max="5901" width="9.07421875" style="81"/>
    <col min="5902" max="5902" width="4.57421875" style="81" customWidth="1"/>
    <col min="5903" max="5903" width="6.265625" style="81" customWidth="1"/>
    <col min="5904" max="5904" width="9.8046875" style="81" customWidth="1"/>
    <col min="5905" max="5906" width="9.265625" style="81" bestFit="1" customWidth="1"/>
    <col min="5907" max="6144" width="9.07421875" style="81"/>
    <col min="6145" max="6145" width="5.265625" style="81" customWidth="1"/>
    <col min="6146" max="6146" width="5" style="81" customWidth="1"/>
    <col min="6147" max="6147" width="5.07421875" style="81" customWidth="1"/>
    <col min="6148" max="6148" width="9.8046875" style="81" customWidth="1"/>
    <col min="6149" max="6149" width="10.57421875" style="81" customWidth="1"/>
    <col min="6150" max="6150" width="12.57421875" style="81" customWidth="1"/>
    <col min="6151" max="6151" width="13.8046875" style="81" customWidth="1"/>
    <col min="6152" max="6152" width="11.265625" style="81" customWidth="1"/>
    <col min="6153" max="6153" width="9.265625" style="81" bestFit="1" customWidth="1"/>
    <col min="6154" max="6154" width="10.265625" style="81" customWidth="1"/>
    <col min="6155" max="6155" width="9.8046875" style="81" bestFit="1" customWidth="1"/>
    <col min="6156" max="6156" width="12.8046875" style="81" customWidth="1"/>
    <col min="6157" max="6157" width="9.07421875" style="81"/>
    <col min="6158" max="6158" width="4.57421875" style="81" customWidth="1"/>
    <col min="6159" max="6159" width="6.265625" style="81" customWidth="1"/>
    <col min="6160" max="6160" width="9.8046875" style="81" customWidth="1"/>
    <col min="6161" max="6162" width="9.265625" style="81" bestFit="1" customWidth="1"/>
    <col min="6163" max="6400" width="9.07421875" style="81"/>
    <col min="6401" max="6401" width="5.265625" style="81" customWidth="1"/>
    <col min="6402" max="6402" width="5" style="81" customWidth="1"/>
    <col min="6403" max="6403" width="5.07421875" style="81" customWidth="1"/>
    <col min="6404" max="6404" width="9.8046875" style="81" customWidth="1"/>
    <col min="6405" max="6405" width="10.57421875" style="81" customWidth="1"/>
    <col min="6406" max="6406" width="12.57421875" style="81" customWidth="1"/>
    <col min="6407" max="6407" width="13.8046875" style="81" customWidth="1"/>
    <col min="6408" max="6408" width="11.265625" style="81" customWidth="1"/>
    <col min="6409" max="6409" width="9.265625" style="81" bestFit="1" customWidth="1"/>
    <col min="6410" max="6410" width="10.265625" style="81" customWidth="1"/>
    <col min="6411" max="6411" width="9.8046875" style="81" bestFit="1" customWidth="1"/>
    <col min="6412" max="6412" width="12.8046875" style="81" customWidth="1"/>
    <col min="6413" max="6413" width="9.07421875" style="81"/>
    <col min="6414" max="6414" width="4.57421875" style="81" customWidth="1"/>
    <col min="6415" max="6415" width="6.265625" style="81" customWidth="1"/>
    <col min="6416" max="6416" width="9.8046875" style="81" customWidth="1"/>
    <col min="6417" max="6418" width="9.265625" style="81" bestFit="1" customWidth="1"/>
    <col min="6419" max="6656" width="9.07421875" style="81"/>
    <col min="6657" max="6657" width="5.265625" style="81" customWidth="1"/>
    <col min="6658" max="6658" width="5" style="81" customWidth="1"/>
    <col min="6659" max="6659" width="5.07421875" style="81" customWidth="1"/>
    <col min="6660" max="6660" width="9.8046875" style="81" customWidth="1"/>
    <col min="6661" max="6661" width="10.57421875" style="81" customWidth="1"/>
    <col min="6662" max="6662" width="12.57421875" style="81" customWidth="1"/>
    <col min="6663" max="6663" width="13.8046875" style="81" customWidth="1"/>
    <col min="6664" max="6664" width="11.265625" style="81" customWidth="1"/>
    <col min="6665" max="6665" width="9.265625" style="81" bestFit="1" customWidth="1"/>
    <col min="6666" max="6666" width="10.265625" style="81" customWidth="1"/>
    <col min="6667" max="6667" width="9.8046875" style="81" bestFit="1" customWidth="1"/>
    <col min="6668" max="6668" width="12.8046875" style="81" customWidth="1"/>
    <col min="6669" max="6669" width="9.07421875" style="81"/>
    <col min="6670" max="6670" width="4.57421875" style="81" customWidth="1"/>
    <col min="6671" max="6671" width="6.265625" style="81" customWidth="1"/>
    <col min="6672" max="6672" width="9.8046875" style="81" customWidth="1"/>
    <col min="6673" max="6674" width="9.265625" style="81" bestFit="1" customWidth="1"/>
    <col min="6675" max="6912" width="9.07421875" style="81"/>
    <col min="6913" max="6913" width="5.265625" style="81" customWidth="1"/>
    <col min="6914" max="6914" width="5" style="81" customWidth="1"/>
    <col min="6915" max="6915" width="5.07421875" style="81" customWidth="1"/>
    <col min="6916" max="6916" width="9.8046875" style="81" customWidth="1"/>
    <col min="6917" max="6917" width="10.57421875" style="81" customWidth="1"/>
    <col min="6918" max="6918" width="12.57421875" style="81" customWidth="1"/>
    <col min="6919" max="6919" width="13.8046875" style="81" customWidth="1"/>
    <col min="6920" max="6920" width="11.265625" style="81" customWidth="1"/>
    <col min="6921" max="6921" width="9.265625" style="81" bestFit="1" customWidth="1"/>
    <col min="6922" max="6922" width="10.265625" style="81" customWidth="1"/>
    <col min="6923" max="6923" width="9.8046875" style="81" bestFit="1" customWidth="1"/>
    <col min="6924" max="6924" width="12.8046875" style="81" customWidth="1"/>
    <col min="6925" max="6925" width="9.07421875" style="81"/>
    <col min="6926" max="6926" width="4.57421875" style="81" customWidth="1"/>
    <col min="6927" max="6927" width="6.265625" style="81" customWidth="1"/>
    <col min="6928" max="6928" width="9.8046875" style="81" customWidth="1"/>
    <col min="6929" max="6930" width="9.265625" style="81" bestFit="1" customWidth="1"/>
    <col min="6931" max="7168" width="9.07421875" style="81"/>
    <col min="7169" max="7169" width="5.265625" style="81" customWidth="1"/>
    <col min="7170" max="7170" width="5" style="81" customWidth="1"/>
    <col min="7171" max="7171" width="5.07421875" style="81" customWidth="1"/>
    <col min="7172" max="7172" width="9.8046875" style="81" customWidth="1"/>
    <col min="7173" max="7173" width="10.57421875" style="81" customWidth="1"/>
    <col min="7174" max="7174" width="12.57421875" style="81" customWidth="1"/>
    <col min="7175" max="7175" width="13.8046875" style="81" customWidth="1"/>
    <col min="7176" max="7176" width="11.265625" style="81" customWidth="1"/>
    <col min="7177" max="7177" width="9.265625" style="81" bestFit="1" customWidth="1"/>
    <col min="7178" max="7178" width="10.265625" style="81" customWidth="1"/>
    <col min="7179" max="7179" width="9.8046875" style="81" bestFit="1" customWidth="1"/>
    <col min="7180" max="7180" width="12.8046875" style="81" customWidth="1"/>
    <col min="7181" max="7181" width="9.07421875" style="81"/>
    <col min="7182" max="7182" width="4.57421875" style="81" customWidth="1"/>
    <col min="7183" max="7183" width="6.265625" style="81" customWidth="1"/>
    <col min="7184" max="7184" width="9.8046875" style="81" customWidth="1"/>
    <col min="7185" max="7186" width="9.265625" style="81" bestFit="1" customWidth="1"/>
    <col min="7187" max="7424" width="9.07421875" style="81"/>
    <col min="7425" max="7425" width="5.265625" style="81" customWidth="1"/>
    <col min="7426" max="7426" width="5" style="81" customWidth="1"/>
    <col min="7427" max="7427" width="5.07421875" style="81" customWidth="1"/>
    <col min="7428" max="7428" width="9.8046875" style="81" customWidth="1"/>
    <col min="7429" max="7429" width="10.57421875" style="81" customWidth="1"/>
    <col min="7430" max="7430" width="12.57421875" style="81" customWidth="1"/>
    <col min="7431" max="7431" width="13.8046875" style="81" customWidth="1"/>
    <col min="7432" max="7432" width="11.265625" style="81" customWidth="1"/>
    <col min="7433" max="7433" width="9.265625" style="81" bestFit="1" customWidth="1"/>
    <col min="7434" max="7434" width="10.265625" style="81" customWidth="1"/>
    <col min="7435" max="7435" width="9.8046875" style="81" bestFit="1" customWidth="1"/>
    <col min="7436" max="7436" width="12.8046875" style="81" customWidth="1"/>
    <col min="7437" max="7437" width="9.07421875" style="81"/>
    <col min="7438" max="7438" width="4.57421875" style="81" customWidth="1"/>
    <col min="7439" max="7439" width="6.265625" style="81" customWidth="1"/>
    <col min="7440" max="7440" width="9.8046875" style="81" customWidth="1"/>
    <col min="7441" max="7442" width="9.265625" style="81" bestFit="1" customWidth="1"/>
    <col min="7443" max="7680" width="9.07421875" style="81"/>
    <col min="7681" max="7681" width="5.265625" style="81" customWidth="1"/>
    <col min="7682" max="7682" width="5" style="81" customWidth="1"/>
    <col min="7683" max="7683" width="5.07421875" style="81" customWidth="1"/>
    <col min="7684" max="7684" width="9.8046875" style="81" customWidth="1"/>
    <col min="7685" max="7685" width="10.57421875" style="81" customWidth="1"/>
    <col min="7686" max="7686" width="12.57421875" style="81" customWidth="1"/>
    <col min="7687" max="7687" width="13.8046875" style="81" customWidth="1"/>
    <col min="7688" max="7688" width="11.265625" style="81" customWidth="1"/>
    <col min="7689" max="7689" width="9.265625" style="81" bestFit="1" customWidth="1"/>
    <col min="7690" max="7690" width="10.265625" style="81" customWidth="1"/>
    <col min="7691" max="7691" width="9.8046875" style="81" bestFit="1" customWidth="1"/>
    <col min="7692" max="7692" width="12.8046875" style="81" customWidth="1"/>
    <col min="7693" max="7693" width="9.07421875" style="81"/>
    <col min="7694" max="7694" width="4.57421875" style="81" customWidth="1"/>
    <col min="7695" max="7695" width="6.265625" style="81" customWidth="1"/>
    <col min="7696" max="7696" width="9.8046875" style="81" customWidth="1"/>
    <col min="7697" max="7698" width="9.265625" style="81" bestFit="1" customWidth="1"/>
    <col min="7699" max="7936" width="9.07421875" style="81"/>
    <col min="7937" max="7937" width="5.265625" style="81" customWidth="1"/>
    <col min="7938" max="7938" width="5" style="81" customWidth="1"/>
    <col min="7939" max="7939" width="5.07421875" style="81" customWidth="1"/>
    <col min="7940" max="7940" width="9.8046875" style="81" customWidth="1"/>
    <col min="7941" max="7941" width="10.57421875" style="81" customWidth="1"/>
    <col min="7942" max="7942" width="12.57421875" style="81" customWidth="1"/>
    <col min="7943" max="7943" width="13.8046875" style="81" customWidth="1"/>
    <col min="7944" max="7944" width="11.265625" style="81" customWidth="1"/>
    <col min="7945" max="7945" width="9.265625" style="81" bestFit="1" customWidth="1"/>
    <col min="7946" max="7946" width="10.265625" style="81" customWidth="1"/>
    <col min="7947" max="7947" width="9.8046875" style="81" bestFit="1" customWidth="1"/>
    <col min="7948" max="7948" width="12.8046875" style="81" customWidth="1"/>
    <col min="7949" max="7949" width="9.07421875" style="81"/>
    <col min="7950" max="7950" width="4.57421875" style="81" customWidth="1"/>
    <col min="7951" max="7951" width="6.265625" style="81" customWidth="1"/>
    <col min="7952" max="7952" width="9.8046875" style="81" customWidth="1"/>
    <col min="7953" max="7954" width="9.265625" style="81" bestFit="1" customWidth="1"/>
    <col min="7955" max="8192" width="9.07421875" style="81"/>
    <col min="8193" max="8193" width="5.265625" style="81" customWidth="1"/>
    <col min="8194" max="8194" width="5" style="81" customWidth="1"/>
    <col min="8195" max="8195" width="5.07421875" style="81" customWidth="1"/>
    <col min="8196" max="8196" width="9.8046875" style="81" customWidth="1"/>
    <col min="8197" max="8197" width="10.57421875" style="81" customWidth="1"/>
    <col min="8198" max="8198" width="12.57421875" style="81" customWidth="1"/>
    <col min="8199" max="8199" width="13.8046875" style="81" customWidth="1"/>
    <col min="8200" max="8200" width="11.265625" style="81" customWidth="1"/>
    <col min="8201" max="8201" width="9.265625" style="81" bestFit="1" customWidth="1"/>
    <col min="8202" max="8202" width="10.265625" style="81" customWidth="1"/>
    <col min="8203" max="8203" width="9.8046875" style="81" bestFit="1" customWidth="1"/>
    <col min="8204" max="8204" width="12.8046875" style="81" customWidth="1"/>
    <col min="8205" max="8205" width="9.07421875" style="81"/>
    <col min="8206" max="8206" width="4.57421875" style="81" customWidth="1"/>
    <col min="8207" max="8207" width="6.265625" style="81" customWidth="1"/>
    <col min="8208" max="8208" width="9.8046875" style="81" customWidth="1"/>
    <col min="8209" max="8210" width="9.265625" style="81" bestFit="1" customWidth="1"/>
    <col min="8211" max="8448" width="9.07421875" style="81"/>
    <col min="8449" max="8449" width="5.265625" style="81" customWidth="1"/>
    <col min="8450" max="8450" width="5" style="81" customWidth="1"/>
    <col min="8451" max="8451" width="5.07421875" style="81" customWidth="1"/>
    <col min="8452" max="8452" width="9.8046875" style="81" customWidth="1"/>
    <col min="8453" max="8453" width="10.57421875" style="81" customWidth="1"/>
    <col min="8454" max="8454" width="12.57421875" style="81" customWidth="1"/>
    <col min="8455" max="8455" width="13.8046875" style="81" customWidth="1"/>
    <col min="8456" max="8456" width="11.265625" style="81" customWidth="1"/>
    <col min="8457" max="8457" width="9.265625" style="81" bestFit="1" customWidth="1"/>
    <col min="8458" max="8458" width="10.265625" style="81" customWidth="1"/>
    <col min="8459" max="8459" width="9.8046875" style="81" bestFit="1" customWidth="1"/>
    <col min="8460" max="8460" width="12.8046875" style="81" customWidth="1"/>
    <col min="8461" max="8461" width="9.07421875" style="81"/>
    <col min="8462" max="8462" width="4.57421875" style="81" customWidth="1"/>
    <col min="8463" max="8463" width="6.265625" style="81" customWidth="1"/>
    <col min="8464" max="8464" width="9.8046875" style="81" customWidth="1"/>
    <col min="8465" max="8466" width="9.265625" style="81" bestFit="1" customWidth="1"/>
    <col min="8467" max="8704" width="9.07421875" style="81"/>
    <col min="8705" max="8705" width="5.265625" style="81" customWidth="1"/>
    <col min="8706" max="8706" width="5" style="81" customWidth="1"/>
    <col min="8707" max="8707" width="5.07421875" style="81" customWidth="1"/>
    <col min="8708" max="8708" width="9.8046875" style="81" customWidth="1"/>
    <col min="8709" max="8709" width="10.57421875" style="81" customWidth="1"/>
    <col min="8710" max="8710" width="12.57421875" style="81" customWidth="1"/>
    <col min="8711" max="8711" width="13.8046875" style="81" customWidth="1"/>
    <col min="8712" max="8712" width="11.265625" style="81" customWidth="1"/>
    <col min="8713" max="8713" width="9.265625" style="81" bestFit="1" customWidth="1"/>
    <col min="8714" max="8714" width="10.265625" style="81" customWidth="1"/>
    <col min="8715" max="8715" width="9.8046875" style="81" bestFit="1" customWidth="1"/>
    <col min="8716" max="8716" width="12.8046875" style="81" customWidth="1"/>
    <col min="8717" max="8717" width="9.07421875" style="81"/>
    <col min="8718" max="8718" width="4.57421875" style="81" customWidth="1"/>
    <col min="8719" max="8719" width="6.265625" style="81" customWidth="1"/>
    <col min="8720" max="8720" width="9.8046875" style="81" customWidth="1"/>
    <col min="8721" max="8722" width="9.265625" style="81" bestFit="1" customWidth="1"/>
    <col min="8723" max="8960" width="9.07421875" style="81"/>
    <col min="8961" max="8961" width="5.265625" style="81" customWidth="1"/>
    <col min="8962" max="8962" width="5" style="81" customWidth="1"/>
    <col min="8963" max="8963" width="5.07421875" style="81" customWidth="1"/>
    <col min="8964" max="8964" width="9.8046875" style="81" customWidth="1"/>
    <col min="8965" max="8965" width="10.57421875" style="81" customWidth="1"/>
    <col min="8966" max="8966" width="12.57421875" style="81" customWidth="1"/>
    <col min="8967" max="8967" width="13.8046875" style="81" customWidth="1"/>
    <col min="8968" max="8968" width="11.265625" style="81" customWidth="1"/>
    <col min="8969" max="8969" width="9.265625" style="81" bestFit="1" customWidth="1"/>
    <col min="8970" max="8970" width="10.265625" style="81" customWidth="1"/>
    <col min="8971" max="8971" width="9.8046875" style="81" bestFit="1" customWidth="1"/>
    <col min="8972" max="8972" width="12.8046875" style="81" customWidth="1"/>
    <col min="8973" max="8973" width="9.07421875" style="81"/>
    <col min="8974" max="8974" width="4.57421875" style="81" customWidth="1"/>
    <col min="8975" max="8975" width="6.265625" style="81" customWidth="1"/>
    <col min="8976" max="8976" width="9.8046875" style="81" customWidth="1"/>
    <col min="8977" max="8978" width="9.265625" style="81" bestFit="1" customWidth="1"/>
    <col min="8979" max="9216" width="9.07421875" style="81"/>
    <col min="9217" max="9217" width="5.265625" style="81" customWidth="1"/>
    <col min="9218" max="9218" width="5" style="81" customWidth="1"/>
    <col min="9219" max="9219" width="5.07421875" style="81" customWidth="1"/>
    <col min="9220" max="9220" width="9.8046875" style="81" customWidth="1"/>
    <col min="9221" max="9221" width="10.57421875" style="81" customWidth="1"/>
    <col min="9222" max="9222" width="12.57421875" style="81" customWidth="1"/>
    <col min="9223" max="9223" width="13.8046875" style="81" customWidth="1"/>
    <col min="9224" max="9224" width="11.265625" style="81" customWidth="1"/>
    <col min="9225" max="9225" width="9.265625" style="81" bestFit="1" customWidth="1"/>
    <col min="9226" max="9226" width="10.265625" style="81" customWidth="1"/>
    <col min="9227" max="9227" width="9.8046875" style="81" bestFit="1" customWidth="1"/>
    <col min="9228" max="9228" width="12.8046875" style="81" customWidth="1"/>
    <col min="9229" max="9229" width="9.07421875" style="81"/>
    <col min="9230" max="9230" width="4.57421875" style="81" customWidth="1"/>
    <col min="9231" max="9231" width="6.265625" style="81" customWidth="1"/>
    <col min="9232" max="9232" width="9.8046875" style="81" customWidth="1"/>
    <col min="9233" max="9234" width="9.265625" style="81" bestFit="1" customWidth="1"/>
    <col min="9235" max="9472" width="9.07421875" style="81"/>
    <col min="9473" max="9473" width="5.265625" style="81" customWidth="1"/>
    <col min="9474" max="9474" width="5" style="81" customWidth="1"/>
    <col min="9475" max="9475" width="5.07421875" style="81" customWidth="1"/>
    <col min="9476" max="9476" width="9.8046875" style="81" customWidth="1"/>
    <col min="9477" max="9477" width="10.57421875" style="81" customWidth="1"/>
    <col min="9478" max="9478" width="12.57421875" style="81" customWidth="1"/>
    <col min="9479" max="9479" width="13.8046875" style="81" customWidth="1"/>
    <col min="9480" max="9480" width="11.265625" style="81" customWidth="1"/>
    <col min="9481" max="9481" width="9.265625" style="81" bestFit="1" customWidth="1"/>
    <col min="9482" max="9482" width="10.265625" style="81" customWidth="1"/>
    <col min="9483" max="9483" width="9.8046875" style="81" bestFit="1" customWidth="1"/>
    <col min="9484" max="9484" width="12.8046875" style="81" customWidth="1"/>
    <col min="9485" max="9485" width="9.07421875" style="81"/>
    <col min="9486" max="9486" width="4.57421875" style="81" customWidth="1"/>
    <col min="9487" max="9487" width="6.265625" style="81" customWidth="1"/>
    <col min="9488" max="9488" width="9.8046875" style="81" customWidth="1"/>
    <col min="9489" max="9490" width="9.265625" style="81" bestFit="1" customWidth="1"/>
    <col min="9491" max="9728" width="9.07421875" style="81"/>
    <col min="9729" max="9729" width="5.265625" style="81" customWidth="1"/>
    <col min="9730" max="9730" width="5" style="81" customWidth="1"/>
    <col min="9731" max="9731" width="5.07421875" style="81" customWidth="1"/>
    <col min="9732" max="9732" width="9.8046875" style="81" customWidth="1"/>
    <col min="9733" max="9733" width="10.57421875" style="81" customWidth="1"/>
    <col min="9734" max="9734" width="12.57421875" style="81" customWidth="1"/>
    <col min="9735" max="9735" width="13.8046875" style="81" customWidth="1"/>
    <col min="9736" max="9736" width="11.265625" style="81" customWidth="1"/>
    <col min="9737" max="9737" width="9.265625" style="81" bestFit="1" customWidth="1"/>
    <col min="9738" max="9738" width="10.265625" style="81" customWidth="1"/>
    <col min="9739" max="9739" width="9.8046875" style="81" bestFit="1" customWidth="1"/>
    <col min="9740" max="9740" width="12.8046875" style="81" customWidth="1"/>
    <col min="9741" max="9741" width="9.07421875" style="81"/>
    <col min="9742" max="9742" width="4.57421875" style="81" customWidth="1"/>
    <col min="9743" max="9743" width="6.265625" style="81" customWidth="1"/>
    <col min="9744" max="9744" width="9.8046875" style="81" customWidth="1"/>
    <col min="9745" max="9746" width="9.265625" style="81" bestFit="1" customWidth="1"/>
    <col min="9747" max="9984" width="9.07421875" style="81"/>
    <col min="9985" max="9985" width="5.265625" style="81" customWidth="1"/>
    <col min="9986" max="9986" width="5" style="81" customWidth="1"/>
    <col min="9987" max="9987" width="5.07421875" style="81" customWidth="1"/>
    <col min="9988" max="9988" width="9.8046875" style="81" customWidth="1"/>
    <col min="9989" max="9989" width="10.57421875" style="81" customWidth="1"/>
    <col min="9990" max="9990" width="12.57421875" style="81" customWidth="1"/>
    <col min="9991" max="9991" width="13.8046875" style="81" customWidth="1"/>
    <col min="9992" max="9992" width="11.265625" style="81" customWidth="1"/>
    <col min="9993" max="9993" width="9.265625" style="81" bestFit="1" customWidth="1"/>
    <col min="9994" max="9994" width="10.265625" style="81" customWidth="1"/>
    <col min="9995" max="9995" width="9.8046875" style="81" bestFit="1" customWidth="1"/>
    <col min="9996" max="9996" width="12.8046875" style="81" customWidth="1"/>
    <col min="9997" max="9997" width="9.07421875" style="81"/>
    <col min="9998" max="9998" width="4.57421875" style="81" customWidth="1"/>
    <col min="9999" max="9999" width="6.265625" style="81" customWidth="1"/>
    <col min="10000" max="10000" width="9.8046875" style="81" customWidth="1"/>
    <col min="10001" max="10002" width="9.265625" style="81" bestFit="1" customWidth="1"/>
    <col min="10003" max="10240" width="9.07421875" style="81"/>
    <col min="10241" max="10241" width="5.265625" style="81" customWidth="1"/>
    <col min="10242" max="10242" width="5" style="81" customWidth="1"/>
    <col min="10243" max="10243" width="5.07421875" style="81" customWidth="1"/>
    <col min="10244" max="10244" width="9.8046875" style="81" customWidth="1"/>
    <col min="10245" max="10245" width="10.57421875" style="81" customWidth="1"/>
    <col min="10246" max="10246" width="12.57421875" style="81" customWidth="1"/>
    <col min="10247" max="10247" width="13.8046875" style="81" customWidth="1"/>
    <col min="10248" max="10248" width="11.265625" style="81" customWidth="1"/>
    <col min="10249" max="10249" width="9.265625" style="81" bestFit="1" customWidth="1"/>
    <col min="10250" max="10250" width="10.265625" style="81" customWidth="1"/>
    <col min="10251" max="10251" width="9.8046875" style="81" bestFit="1" customWidth="1"/>
    <col min="10252" max="10252" width="12.8046875" style="81" customWidth="1"/>
    <col min="10253" max="10253" width="9.07421875" style="81"/>
    <col min="10254" max="10254" width="4.57421875" style="81" customWidth="1"/>
    <col min="10255" max="10255" width="6.265625" style="81" customWidth="1"/>
    <col min="10256" max="10256" width="9.8046875" style="81" customWidth="1"/>
    <col min="10257" max="10258" width="9.265625" style="81" bestFit="1" customWidth="1"/>
    <col min="10259" max="10496" width="9.07421875" style="81"/>
    <col min="10497" max="10497" width="5.265625" style="81" customWidth="1"/>
    <col min="10498" max="10498" width="5" style="81" customWidth="1"/>
    <col min="10499" max="10499" width="5.07421875" style="81" customWidth="1"/>
    <col min="10500" max="10500" width="9.8046875" style="81" customWidth="1"/>
    <col min="10501" max="10501" width="10.57421875" style="81" customWidth="1"/>
    <col min="10502" max="10502" width="12.57421875" style="81" customWidth="1"/>
    <col min="10503" max="10503" width="13.8046875" style="81" customWidth="1"/>
    <col min="10504" max="10504" width="11.265625" style="81" customWidth="1"/>
    <col min="10505" max="10505" width="9.265625" style="81" bestFit="1" customWidth="1"/>
    <col min="10506" max="10506" width="10.265625" style="81" customWidth="1"/>
    <col min="10507" max="10507" width="9.8046875" style="81" bestFit="1" customWidth="1"/>
    <col min="10508" max="10508" width="12.8046875" style="81" customWidth="1"/>
    <col min="10509" max="10509" width="9.07421875" style="81"/>
    <col min="10510" max="10510" width="4.57421875" style="81" customWidth="1"/>
    <col min="10511" max="10511" width="6.265625" style="81" customWidth="1"/>
    <col min="10512" max="10512" width="9.8046875" style="81" customWidth="1"/>
    <col min="10513" max="10514" width="9.265625" style="81" bestFit="1" customWidth="1"/>
    <col min="10515" max="10752" width="9.07421875" style="81"/>
    <col min="10753" max="10753" width="5.265625" style="81" customWidth="1"/>
    <col min="10754" max="10754" width="5" style="81" customWidth="1"/>
    <col min="10755" max="10755" width="5.07421875" style="81" customWidth="1"/>
    <col min="10756" max="10756" width="9.8046875" style="81" customWidth="1"/>
    <col min="10757" max="10757" width="10.57421875" style="81" customWidth="1"/>
    <col min="10758" max="10758" width="12.57421875" style="81" customWidth="1"/>
    <col min="10759" max="10759" width="13.8046875" style="81" customWidth="1"/>
    <col min="10760" max="10760" width="11.265625" style="81" customWidth="1"/>
    <col min="10761" max="10761" width="9.265625" style="81" bestFit="1" customWidth="1"/>
    <col min="10762" max="10762" width="10.265625" style="81" customWidth="1"/>
    <col min="10763" max="10763" width="9.8046875" style="81" bestFit="1" customWidth="1"/>
    <col min="10764" max="10764" width="12.8046875" style="81" customWidth="1"/>
    <col min="10765" max="10765" width="9.07421875" style="81"/>
    <col min="10766" max="10766" width="4.57421875" style="81" customWidth="1"/>
    <col min="10767" max="10767" width="6.265625" style="81" customWidth="1"/>
    <col min="10768" max="10768" width="9.8046875" style="81" customWidth="1"/>
    <col min="10769" max="10770" width="9.265625" style="81" bestFit="1" customWidth="1"/>
    <col min="10771" max="11008" width="9.07421875" style="81"/>
    <col min="11009" max="11009" width="5.265625" style="81" customWidth="1"/>
    <col min="11010" max="11010" width="5" style="81" customWidth="1"/>
    <col min="11011" max="11011" width="5.07421875" style="81" customWidth="1"/>
    <col min="11012" max="11012" width="9.8046875" style="81" customWidth="1"/>
    <col min="11013" max="11013" width="10.57421875" style="81" customWidth="1"/>
    <col min="11014" max="11014" width="12.57421875" style="81" customWidth="1"/>
    <col min="11015" max="11015" width="13.8046875" style="81" customWidth="1"/>
    <col min="11016" max="11016" width="11.265625" style="81" customWidth="1"/>
    <col min="11017" max="11017" width="9.265625" style="81" bestFit="1" customWidth="1"/>
    <col min="11018" max="11018" width="10.265625" style="81" customWidth="1"/>
    <col min="11019" max="11019" width="9.8046875" style="81" bestFit="1" customWidth="1"/>
    <col min="11020" max="11020" width="12.8046875" style="81" customWidth="1"/>
    <col min="11021" max="11021" width="9.07421875" style="81"/>
    <col min="11022" max="11022" width="4.57421875" style="81" customWidth="1"/>
    <col min="11023" max="11023" width="6.265625" style="81" customWidth="1"/>
    <col min="11024" max="11024" width="9.8046875" style="81" customWidth="1"/>
    <col min="11025" max="11026" width="9.265625" style="81" bestFit="1" customWidth="1"/>
    <col min="11027" max="11264" width="9.07421875" style="81"/>
    <col min="11265" max="11265" width="5.265625" style="81" customWidth="1"/>
    <col min="11266" max="11266" width="5" style="81" customWidth="1"/>
    <col min="11267" max="11267" width="5.07421875" style="81" customWidth="1"/>
    <col min="11268" max="11268" width="9.8046875" style="81" customWidth="1"/>
    <col min="11269" max="11269" width="10.57421875" style="81" customWidth="1"/>
    <col min="11270" max="11270" width="12.57421875" style="81" customWidth="1"/>
    <col min="11271" max="11271" width="13.8046875" style="81" customWidth="1"/>
    <col min="11272" max="11272" width="11.265625" style="81" customWidth="1"/>
    <col min="11273" max="11273" width="9.265625" style="81" bestFit="1" customWidth="1"/>
    <col min="11274" max="11274" width="10.265625" style="81" customWidth="1"/>
    <col min="11275" max="11275" width="9.8046875" style="81" bestFit="1" customWidth="1"/>
    <col min="11276" max="11276" width="12.8046875" style="81" customWidth="1"/>
    <col min="11277" max="11277" width="9.07421875" style="81"/>
    <col min="11278" max="11278" width="4.57421875" style="81" customWidth="1"/>
    <col min="11279" max="11279" width="6.265625" style="81" customWidth="1"/>
    <col min="11280" max="11280" width="9.8046875" style="81" customWidth="1"/>
    <col min="11281" max="11282" width="9.265625" style="81" bestFit="1" customWidth="1"/>
    <col min="11283" max="11520" width="9.07421875" style="81"/>
    <col min="11521" max="11521" width="5.265625" style="81" customWidth="1"/>
    <col min="11522" max="11522" width="5" style="81" customWidth="1"/>
    <col min="11523" max="11523" width="5.07421875" style="81" customWidth="1"/>
    <col min="11524" max="11524" width="9.8046875" style="81" customWidth="1"/>
    <col min="11525" max="11525" width="10.57421875" style="81" customWidth="1"/>
    <col min="11526" max="11526" width="12.57421875" style="81" customWidth="1"/>
    <col min="11527" max="11527" width="13.8046875" style="81" customWidth="1"/>
    <col min="11528" max="11528" width="11.265625" style="81" customWidth="1"/>
    <col min="11529" max="11529" width="9.265625" style="81" bestFit="1" customWidth="1"/>
    <col min="11530" max="11530" width="10.265625" style="81" customWidth="1"/>
    <col min="11531" max="11531" width="9.8046875" style="81" bestFit="1" customWidth="1"/>
    <col min="11532" max="11532" width="12.8046875" style="81" customWidth="1"/>
    <col min="11533" max="11533" width="9.07421875" style="81"/>
    <col min="11534" max="11534" width="4.57421875" style="81" customWidth="1"/>
    <col min="11535" max="11535" width="6.265625" style="81" customWidth="1"/>
    <col min="11536" max="11536" width="9.8046875" style="81" customWidth="1"/>
    <col min="11537" max="11538" width="9.265625" style="81" bestFit="1" customWidth="1"/>
    <col min="11539" max="11776" width="9.07421875" style="81"/>
    <col min="11777" max="11777" width="5.265625" style="81" customWidth="1"/>
    <col min="11778" max="11778" width="5" style="81" customWidth="1"/>
    <col min="11779" max="11779" width="5.07421875" style="81" customWidth="1"/>
    <col min="11780" max="11780" width="9.8046875" style="81" customWidth="1"/>
    <col min="11781" max="11781" width="10.57421875" style="81" customWidth="1"/>
    <col min="11782" max="11782" width="12.57421875" style="81" customWidth="1"/>
    <col min="11783" max="11783" width="13.8046875" style="81" customWidth="1"/>
    <col min="11784" max="11784" width="11.265625" style="81" customWidth="1"/>
    <col min="11785" max="11785" width="9.265625" style="81" bestFit="1" customWidth="1"/>
    <col min="11786" max="11786" width="10.265625" style="81" customWidth="1"/>
    <col min="11787" max="11787" width="9.8046875" style="81" bestFit="1" customWidth="1"/>
    <col min="11788" max="11788" width="12.8046875" style="81" customWidth="1"/>
    <col min="11789" max="11789" width="9.07421875" style="81"/>
    <col min="11790" max="11790" width="4.57421875" style="81" customWidth="1"/>
    <col min="11791" max="11791" width="6.265625" style="81" customWidth="1"/>
    <col min="11792" max="11792" width="9.8046875" style="81" customWidth="1"/>
    <col min="11793" max="11794" width="9.265625" style="81" bestFit="1" customWidth="1"/>
    <col min="11795" max="12032" width="9.07421875" style="81"/>
    <col min="12033" max="12033" width="5.265625" style="81" customWidth="1"/>
    <col min="12034" max="12034" width="5" style="81" customWidth="1"/>
    <col min="12035" max="12035" width="5.07421875" style="81" customWidth="1"/>
    <col min="12036" max="12036" width="9.8046875" style="81" customWidth="1"/>
    <col min="12037" max="12037" width="10.57421875" style="81" customWidth="1"/>
    <col min="12038" max="12038" width="12.57421875" style="81" customWidth="1"/>
    <col min="12039" max="12039" width="13.8046875" style="81" customWidth="1"/>
    <col min="12040" max="12040" width="11.265625" style="81" customWidth="1"/>
    <col min="12041" max="12041" width="9.265625" style="81" bestFit="1" customWidth="1"/>
    <col min="12042" max="12042" width="10.265625" style="81" customWidth="1"/>
    <col min="12043" max="12043" width="9.8046875" style="81" bestFit="1" customWidth="1"/>
    <col min="12044" max="12044" width="12.8046875" style="81" customWidth="1"/>
    <col min="12045" max="12045" width="9.07421875" style="81"/>
    <col min="12046" max="12046" width="4.57421875" style="81" customWidth="1"/>
    <col min="12047" max="12047" width="6.265625" style="81" customWidth="1"/>
    <col min="12048" max="12048" width="9.8046875" style="81" customWidth="1"/>
    <col min="12049" max="12050" width="9.265625" style="81" bestFit="1" customWidth="1"/>
    <col min="12051" max="12288" width="9.07421875" style="81"/>
    <col min="12289" max="12289" width="5.265625" style="81" customWidth="1"/>
    <col min="12290" max="12290" width="5" style="81" customWidth="1"/>
    <col min="12291" max="12291" width="5.07421875" style="81" customWidth="1"/>
    <col min="12292" max="12292" width="9.8046875" style="81" customWidth="1"/>
    <col min="12293" max="12293" width="10.57421875" style="81" customWidth="1"/>
    <col min="12294" max="12294" width="12.57421875" style="81" customWidth="1"/>
    <col min="12295" max="12295" width="13.8046875" style="81" customWidth="1"/>
    <col min="12296" max="12296" width="11.265625" style="81" customWidth="1"/>
    <col min="12297" max="12297" width="9.265625" style="81" bestFit="1" customWidth="1"/>
    <col min="12298" max="12298" width="10.265625" style="81" customWidth="1"/>
    <col min="12299" max="12299" width="9.8046875" style="81" bestFit="1" customWidth="1"/>
    <col min="12300" max="12300" width="12.8046875" style="81" customWidth="1"/>
    <col min="12301" max="12301" width="9.07421875" style="81"/>
    <col min="12302" max="12302" width="4.57421875" style="81" customWidth="1"/>
    <col min="12303" max="12303" width="6.265625" style="81" customWidth="1"/>
    <col min="12304" max="12304" width="9.8046875" style="81" customWidth="1"/>
    <col min="12305" max="12306" width="9.265625" style="81" bestFit="1" customWidth="1"/>
    <col min="12307" max="12544" width="9.07421875" style="81"/>
    <col min="12545" max="12545" width="5.265625" style="81" customWidth="1"/>
    <col min="12546" max="12546" width="5" style="81" customWidth="1"/>
    <col min="12547" max="12547" width="5.07421875" style="81" customWidth="1"/>
    <col min="12548" max="12548" width="9.8046875" style="81" customWidth="1"/>
    <col min="12549" max="12549" width="10.57421875" style="81" customWidth="1"/>
    <col min="12550" max="12550" width="12.57421875" style="81" customWidth="1"/>
    <col min="12551" max="12551" width="13.8046875" style="81" customWidth="1"/>
    <col min="12552" max="12552" width="11.265625" style="81" customWidth="1"/>
    <col min="12553" max="12553" width="9.265625" style="81" bestFit="1" customWidth="1"/>
    <col min="12554" max="12554" width="10.265625" style="81" customWidth="1"/>
    <col min="12555" max="12555" width="9.8046875" style="81" bestFit="1" customWidth="1"/>
    <col min="12556" max="12556" width="12.8046875" style="81" customWidth="1"/>
    <col min="12557" max="12557" width="9.07421875" style="81"/>
    <col min="12558" max="12558" width="4.57421875" style="81" customWidth="1"/>
    <col min="12559" max="12559" width="6.265625" style="81" customWidth="1"/>
    <col min="12560" max="12560" width="9.8046875" style="81" customWidth="1"/>
    <col min="12561" max="12562" width="9.265625" style="81" bestFit="1" customWidth="1"/>
    <col min="12563" max="12800" width="9.07421875" style="81"/>
    <col min="12801" max="12801" width="5.265625" style="81" customWidth="1"/>
    <col min="12802" max="12802" width="5" style="81" customWidth="1"/>
    <col min="12803" max="12803" width="5.07421875" style="81" customWidth="1"/>
    <col min="12804" max="12804" width="9.8046875" style="81" customWidth="1"/>
    <col min="12805" max="12805" width="10.57421875" style="81" customWidth="1"/>
    <col min="12806" max="12806" width="12.57421875" style="81" customWidth="1"/>
    <col min="12807" max="12807" width="13.8046875" style="81" customWidth="1"/>
    <col min="12808" max="12808" width="11.265625" style="81" customWidth="1"/>
    <col min="12809" max="12809" width="9.265625" style="81" bestFit="1" customWidth="1"/>
    <col min="12810" max="12810" width="10.265625" style="81" customWidth="1"/>
    <col min="12811" max="12811" width="9.8046875" style="81" bestFit="1" customWidth="1"/>
    <col min="12812" max="12812" width="12.8046875" style="81" customWidth="1"/>
    <col min="12813" max="12813" width="9.07421875" style="81"/>
    <col min="12814" max="12814" width="4.57421875" style="81" customWidth="1"/>
    <col min="12815" max="12815" width="6.265625" style="81" customWidth="1"/>
    <col min="12816" max="12816" width="9.8046875" style="81" customWidth="1"/>
    <col min="12817" max="12818" width="9.265625" style="81" bestFit="1" customWidth="1"/>
    <col min="12819" max="13056" width="9.07421875" style="81"/>
    <col min="13057" max="13057" width="5.265625" style="81" customWidth="1"/>
    <col min="13058" max="13058" width="5" style="81" customWidth="1"/>
    <col min="13059" max="13059" width="5.07421875" style="81" customWidth="1"/>
    <col min="13060" max="13060" width="9.8046875" style="81" customWidth="1"/>
    <col min="13061" max="13061" width="10.57421875" style="81" customWidth="1"/>
    <col min="13062" max="13062" width="12.57421875" style="81" customWidth="1"/>
    <col min="13063" max="13063" width="13.8046875" style="81" customWidth="1"/>
    <col min="13064" max="13064" width="11.265625" style="81" customWidth="1"/>
    <col min="13065" max="13065" width="9.265625" style="81" bestFit="1" customWidth="1"/>
    <col min="13066" max="13066" width="10.265625" style="81" customWidth="1"/>
    <col min="13067" max="13067" width="9.8046875" style="81" bestFit="1" customWidth="1"/>
    <col min="13068" max="13068" width="12.8046875" style="81" customWidth="1"/>
    <col min="13069" max="13069" width="9.07421875" style="81"/>
    <col min="13070" max="13070" width="4.57421875" style="81" customWidth="1"/>
    <col min="13071" max="13071" width="6.265625" style="81" customWidth="1"/>
    <col min="13072" max="13072" width="9.8046875" style="81" customWidth="1"/>
    <col min="13073" max="13074" width="9.265625" style="81" bestFit="1" customWidth="1"/>
    <col min="13075" max="13312" width="9.07421875" style="81"/>
    <col min="13313" max="13313" width="5.265625" style="81" customWidth="1"/>
    <col min="13314" max="13314" width="5" style="81" customWidth="1"/>
    <col min="13315" max="13315" width="5.07421875" style="81" customWidth="1"/>
    <col min="13316" max="13316" width="9.8046875" style="81" customWidth="1"/>
    <col min="13317" max="13317" width="10.57421875" style="81" customWidth="1"/>
    <col min="13318" max="13318" width="12.57421875" style="81" customWidth="1"/>
    <col min="13319" max="13319" width="13.8046875" style="81" customWidth="1"/>
    <col min="13320" max="13320" width="11.265625" style="81" customWidth="1"/>
    <col min="13321" max="13321" width="9.265625" style="81" bestFit="1" customWidth="1"/>
    <col min="13322" max="13322" width="10.265625" style="81" customWidth="1"/>
    <col min="13323" max="13323" width="9.8046875" style="81" bestFit="1" customWidth="1"/>
    <col min="13324" max="13324" width="12.8046875" style="81" customWidth="1"/>
    <col min="13325" max="13325" width="9.07421875" style="81"/>
    <col min="13326" max="13326" width="4.57421875" style="81" customWidth="1"/>
    <col min="13327" max="13327" width="6.265625" style="81" customWidth="1"/>
    <col min="13328" max="13328" width="9.8046875" style="81" customWidth="1"/>
    <col min="13329" max="13330" width="9.265625" style="81" bestFit="1" customWidth="1"/>
    <col min="13331" max="13568" width="9.07421875" style="81"/>
    <col min="13569" max="13569" width="5.265625" style="81" customWidth="1"/>
    <col min="13570" max="13570" width="5" style="81" customWidth="1"/>
    <col min="13571" max="13571" width="5.07421875" style="81" customWidth="1"/>
    <col min="13572" max="13572" width="9.8046875" style="81" customWidth="1"/>
    <col min="13573" max="13573" width="10.57421875" style="81" customWidth="1"/>
    <col min="13574" max="13574" width="12.57421875" style="81" customWidth="1"/>
    <col min="13575" max="13575" width="13.8046875" style="81" customWidth="1"/>
    <col min="13576" max="13576" width="11.265625" style="81" customWidth="1"/>
    <col min="13577" max="13577" width="9.265625" style="81" bestFit="1" customWidth="1"/>
    <col min="13578" max="13578" width="10.265625" style="81" customWidth="1"/>
    <col min="13579" max="13579" width="9.8046875" style="81" bestFit="1" customWidth="1"/>
    <col min="13580" max="13580" width="12.8046875" style="81" customWidth="1"/>
    <col min="13581" max="13581" width="9.07421875" style="81"/>
    <col min="13582" max="13582" width="4.57421875" style="81" customWidth="1"/>
    <col min="13583" max="13583" width="6.265625" style="81" customWidth="1"/>
    <col min="13584" max="13584" width="9.8046875" style="81" customWidth="1"/>
    <col min="13585" max="13586" width="9.265625" style="81" bestFit="1" customWidth="1"/>
    <col min="13587" max="13824" width="9.07421875" style="81"/>
    <col min="13825" max="13825" width="5.265625" style="81" customWidth="1"/>
    <col min="13826" max="13826" width="5" style="81" customWidth="1"/>
    <col min="13827" max="13827" width="5.07421875" style="81" customWidth="1"/>
    <col min="13828" max="13828" width="9.8046875" style="81" customWidth="1"/>
    <col min="13829" max="13829" width="10.57421875" style="81" customWidth="1"/>
    <col min="13830" max="13830" width="12.57421875" style="81" customWidth="1"/>
    <col min="13831" max="13831" width="13.8046875" style="81" customWidth="1"/>
    <col min="13832" max="13832" width="11.265625" style="81" customWidth="1"/>
    <col min="13833" max="13833" width="9.265625" style="81" bestFit="1" customWidth="1"/>
    <col min="13834" max="13834" width="10.265625" style="81" customWidth="1"/>
    <col min="13835" max="13835" width="9.8046875" style="81" bestFit="1" customWidth="1"/>
    <col min="13836" max="13836" width="12.8046875" style="81" customWidth="1"/>
    <col min="13837" max="13837" width="9.07421875" style="81"/>
    <col min="13838" max="13838" width="4.57421875" style="81" customWidth="1"/>
    <col min="13839" max="13839" width="6.265625" style="81" customWidth="1"/>
    <col min="13840" max="13840" width="9.8046875" style="81" customWidth="1"/>
    <col min="13841" max="13842" width="9.265625" style="81" bestFit="1" customWidth="1"/>
    <col min="13843" max="14080" width="9.07421875" style="81"/>
    <col min="14081" max="14081" width="5.265625" style="81" customWidth="1"/>
    <col min="14082" max="14082" width="5" style="81" customWidth="1"/>
    <col min="14083" max="14083" width="5.07421875" style="81" customWidth="1"/>
    <col min="14084" max="14084" width="9.8046875" style="81" customWidth="1"/>
    <col min="14085" max="14085" width="10.57421875" style="81" customWidth="1"/>
    <col min="14086" max="14086" width="12.57421875" style="81" customWidth="1"/>
    <col min="14087" max="14087" width="13.8046875" style="81" customWidth="1"/>
    <col min="14088" max="14088" width="11.265625" style="81" customWidth="1"/>
    <col min="14089" max="14089" width="9.265625" style="81" bestFit="1" customWidth="1"/>
    <col min="14090" max="14090" width="10.265625" style="81" customWidth="1"/>
    <col min="14091" max="14091" width="9.8046875" style="81" bestFit="1" customWidth="1"/>
    <col min="14092" max="14092" width="12.8046875" style="81" customWidth="1"/>
    <col min="14093" max="14093" width="9.07421875" style="81"/>
    <col min="14094" max="14094" width="4.57421875" style="81" customWidth="1"/>
    <col min="14095" max="14095" width="6.265625" style="81" customWidth="1"/>
    <col min="14096" max="14096" width="9.8046875" style="81" customWidth="1"/>
    <col min="14097" max="14098" width="9.265625" style="81" bestFit="1" customWidth="1"/>
    <col min="14099" max="14336" width="9.07421875" style="81"/>
    <col min="14337" max="14337" width="5.265625" style="81" customWidth="1"/>
    <col min="14338" max="14338" width="5" style="81" customWidth="1"/>
    <col min="14339" max="14339" width="5.07421875" style="81" customWidth="1"/>
    <col min="14340" max="14340" width="9.8046875" style="81" customWidth="1"/>
    <col min="14341" max="14341" width="10.57421875" style="81" customWidth="1"/>
    <col min="14342" max="14342" width="12.57421875" style="81" customWidth="1"/>
    <col min="14343" max="14343" width="13.8046875" style="81" customWidth="1"/>
    <col min="14344" max="14344" width="11.265625" style="81" customWidth="1"/>
    <col min="14345" max="14345" width="9.265625" style="81" bestFit="1" customWidth="1"/>
    <col min="14346" max="14346" width="10.265625" style="81" customWidth="1"/>
    <col min="14347" max="14347" width="9.8046875" style="81" bestFit="1" customWidth="1"/>
    <col min="14348" max="14348" width="12.8046875" style="81" customWidth="1"/>
    <col min="14349" max="14349" width="9.07421875" style="81"/>
    <col min="14350" max="14350" width="4.57421875" style="81" customWidth="1"/>
    <col min="14351" max="14351" width="6.265625" style="81" customWidth="1"/>
    <col min="14352" max="14352" width="9.8046875" style="81" customWidth="1"/>
    <col min="14353" max="14354" width="9.265625" style="81" bestFit="1" customWidth="1"/>
    <col min="14355" max="14592" width="9.07421875" style="81"/>
    <col min="14593" max="14593" width="5.265625" style="81" customWidth="1"/>
    <col min="14594" max="14594" width="5" style="81" customWidth="1"/>
    <col min="14595" max="14595" width="5.07421875" style="81" customWidth="1"/>
    <col min="14596" max="14596" width="9.8046875" style="81" customWidth="1"/>
    <col min="14597" max="14597" width="10.57421875" style="81" customWidth="1"/>
    <col min="14598" max="14598" width="12.57421875" style="81" customWidth="1"/>
    <col min="14599" max="14599" width="13.8046875" style="81" customWidth="1"/>
    <col min="14600" max="14600" width="11.265625" style="81" customWidth="1"/>
    <col min="14601" max="14601" width="9.265625" style="81" bestFit="1" customWidth="1"/>
    <col min="14602" max="14602" width="10.265625" style="81" customWidth="1"/>
    <col min="14603" max="14603" width="9.8046875" style="81" bestFit="1" customWidth="1"/>
    <col min="14604" max="14604" width="12.8046875" style="81" customWidth="1"/>
    <col min="14605" max="14605" width="9.07421875" style="81"/>
    <col min="14606" max="14606" width="4.57421875" style="81" customWidth="1"/>
    <col min="14607" max="14607" width="6.265625" style="81" customWidth="1"/>
    <col min="14608" max="14608" width="9.8046875" style="81" customWidth="1"/>
    <col min="14609" max="14610" width="9.265625" style="81" bestFit="1" customWidth="1"/>
    <col min="14611" max="14848" width="9.07421875" style="81"/>
    <col min="14849" max="14849" width="5.265625" style="81" customWidth="1"/>
    <col min="14850" max="14850" width="5" style="81" customWidth="1"/>
    <col min="14851" max="14851" width="5.07421875" style="81" customWidth="1"/>
    <col min="14852" max="14852" width="9.8046875" style="81" customWidth="1"/>
    <col min="14853" max="14853" width="10.57421875" style="81" customWidth="1"/>
    <col min="14854" max="14854" width="12.57421875" style="81" customWidth="1"/>
    <col min="14855" max="14855" width="13.8046875" style="81" customWidth="1"/>
    <col min="14856" max="14856" width="11.265625" style="81" customWidth="1"/>
    <col min="14857" max="14857" width="9.265625" style="81" bestFit="1" customWidth="1"/>
    <col min="14858" max="14858" width="10.265625" style="81" customWidth="1"/>
    <col min="14859" max="14859" width="9.8046875" style="81" bestFit="1" customWidth="1"/>
    <col min="14860" max="14860" width="12.8046875" style="81" customWidth="1"/>
    <col min="14861" max="14861" width="9.07421875" style="81"/>
    <col min="14862" max="14862" width="4.57421875" style="81" customWidth="1"/>
    <col min="14863" max="14863" width="6.265625" style="81" customWidth="1"/>
    <col min="14864" max="14864" width="9.8046875" style="81" customWidth="1"/>
    <col min="14865" max="14866" width="9.265625" style="81" bestFit="1" customWidth="1"/>
    <col min="14867" max="15104" width="9.07421875" style="81"/>
    <col min="15105" max="15105" width="5.265625" style="81" customWidth="1"/>
    <col min="15106" max="15106" width="5" style="81" customWidth="1"/>
    <col min="15107" max="15107" width="5.07421875" style="81" customWidth="1"/>
    <col min="15108" max="15108" width="9.8046875" style="81" customWidth="1"/>
    <col min="15109" max="15109" width="10.57421875" style="81" customWidth="1"/>
    <col min="15110" max="15110" width="12.57421875" style="81" customWidth="1"/>
    <col min="15111" max="15111" width="13.8046875" style="81" customWidth="1"/>
    <col min="15112" max="15112" width="11.265625" style="81" customWidth="1"/>
    <col min="15113" max="15113" width="9.265625" style="81" bestFit="1" customWidth="1"/>
    <col min="15114" max="15114" width="10.265625" style="81" customWidth="1"/>
    <col min="15115" max="15115" width="9.8046875" style="81" bestFit="1" customWidth="1"/>
    <col min="15116" max="15116" width="12.8046875" style="81" customWidth="1"/>
    <col min="15117" max="15117" width="9.07421875" style="81"/>
    <col min="15118" max="15118" width="4.57421875" style="81" customWidth="1"/>
    <col min="15119" max="15119" width="6.265625" style="81" customWidth="1"/>
    <col min="15120" max="15120" width="9.8046875" style="81" customWidth="1"/>
    <col min="15121" max="15122" width="9.265625" style="81" bestFit="1" customWidth="1"/>
    <col min="15123" max="15360" width="9.07421875" style="81"/>
    <col min="15361" max="15361" width="5.265625" style="81" customWidth="1"/>
    <col min="15362" max="15362" width="5" style="81" customWidth="1"/>
    <col min="15363" max="15363" width="5.07421875" style="81" customWidth="1"/>
    <col min="15364" max="15364" width="9.8046875" style="81" customWidth="1"/>
    <col min="15365" max="15365" width="10.57421875" style="81" customWidth="1"/>
    <col min="15366" max="15366" width="12.57421875" style="81" customWidth="1"/>
    <col min="15367" max="15367" width="13.8046875" style="81" customWidth="1"/>
    <col min="15368" max="15368" width="11.265625" style="81" customWidth="1"/>
    <col min="15369" max="15369" width="9.265625" style="81" bestFit="1" customWidth="1"/>
    <col min="15370" max="15370" width="10.265625" style="81" customWidth="1"/>
    <col min="15371" max="15371" width="9.8046875" style="81" bestFit="1" customWidth="1"/>
    <col min="15372" max="15372" width="12.8046875" style="81" customWidth="1"/>
    <col min="15373" max="15373" width="9.07421875" style="81"/>
    <col min="15374" max="15374" width="4.57421875" style="81" customWidth="1"/>
    <col min="15375" max="15375" width="6.265625" style="81" customWidth="1"/>
    <col min="15376" max="15376" width="9.8046875" style="81" customWidth="1"/>
    <col min="15377" max="15378" width="9.265625" style="81" bestFit="1" customWidth="1"/>
    <col min="15379" max="15616" width="9.07421875" style="81"/>
    <col min="15617" max="15617" width="5.265625" style="81" customWidth="1"/>
    <col min="15618" max="15618" width="5" style="81" customWidth="1"/>
    <col min="15619" max="15619" width="5.07421875" style="81" customWidth="1"/>
    <col min="15620" max="15620" width="9.8046875" style="81" customWidth="1"/>
    <col min="15621" max="15621" width="10.57421875" style="81" customWidth="1"/>
    <col min="15622" max="15622" width="12.57421875" style="81" customWidth="1"/>
    <col min="15623" max="15623" width="13.8046875" style="81" customWidth="1"/>
    <col min="15624" max="15624" width="11.265625" style="81" customWidth="1"/>
    <col min="15625" max="15625" width="9.265625" style="81" bestFit="1" customWidth="1"/>
    <col min="15626" max="15626" width="10.265625" style="81" customWidth="1"/>
    <col min="15627" max="15627" width="9.8046875" style="81" bestFit="1" customWidth="1"/>
    <col min="15628" max="15628" width="12.8046875" style="81" customWidth="1"/>
    <col min="15629" max="15629" width="9.07421875" style="81"/>
    <col min="15630" max="15630" width="4.57421875" style="81" customWidth="1"/>
    <col min="15631" max="15631" width="6.265625" style="81" customWidth="1"/>
    <col min="15632" max="15632" width="9.8046875" style="81" customWidth="1"/>
    <col min="15633" max="15634" width="9.265625" style="81" bestFit="1" customWidth="1"/>
    <col min="15635" max="15872" width="9.07421875" style="81"/>
    <col min="15873" max="15873" width="5.265625" style="81" customWidth="1"/>
    <col min="15874" max="15874" width="5" style="81" customWidth="1"/>
    <col min="15875" max="15875" width="5.07421875" style="81" customWidth="1"/>
    <col min="15876" max="15876" width="9.8046875" style="81" customWidth="1"/>
    <col min="15877" max="15877" width="10.57421875" style="81" customWidth="1"/>
    <col min="15878" max="15878" width="12.57421875" style="81" customWidth="1"/>
    <col min="15879" max="15879" width="13.8046875" style="81" customWidth="1"/>
    <col min="15880" max="15880" width="11.265625" style="81" customWidth="1"/>
    <col min="15881" max="15881" width="9.265625" style="81" bestFit="1" customWidth="1"/>
    <col min="15882" max="15882" width="10.265625" style="81" customWidth="1"/>
    <col min="15883" max="15883" width="9.8046875" style="81" bestFit="1" customWidth="1"/>
    <col min="15884" max="15884" width="12.8046875" style="81" customWidth="1"/>
    <col min="15885" max="15885" width="9.07421875" style="81"/>
    <col min="15886" max="15886" width="4.57421875" style="81" customWidth="1"/>
    <col min="15887" max="15887" width="6.265625" style="81" customWidth="1"/>
    <col min="15888" max="15888" width="9.8046875" style="81" customWidth="1"/>
    <col min="15889" max="15890" width="9.265625" style="81" bestFit="1" customWidth="1"/>
    <col min="15891" max="16128" width="9.07421875" style="81"/>
    <col min="16129" max="16129" width="5.265625" style="81" customWidth="1"/>
    <col min="16130" max="16130" width="5" style="81" customWidth="1"/>
    <col min="16131" max="16131" width="5.07421875" style="81" customWidth="1"/>
    <col min="16132" max="16132" width="9.8046875" style="81" customWidth="1"/>
    <col min="16133" max="16133" width="10.57421875" style="81" customWidth="1"/>
    <col min="16134" max="16134" width="12.57421875" style="81" customWidth="1"/>
    <col min="16135" max="16135" width="13.8046875" style="81" customWidth="1"/>
    <col min="16136" max="16136" width="11.265625" style="81" customWidth="1"/>
    <col min="16137" max="16137" width="9.265625" style="81" bestFit="1" customWidth="1"/>
    <col min="16138" max="16138" width="10.265625" style="81" customWidth="1"/>
    <col min="16139" max="16139" width="9.8046875" style="81" bestFit="1" customWidth="1"/>
    <col min="16140" max="16140" width="12.8046875" style="81" customWidth="1"/>
    <col min="16141" max="16141" width="9.07421875" style="81"/>
    <col min="16142" max="16142" width="4.57421875" style="81" customWidth="1"/>
    <col min="16143" max="16143" width="6.265625" style="81" customWidth="1"/>
    <col min="16144" max="16144" width="9.8046875" style="81" customWidth="1"/>
    <col min="16145" max="16146" width="9.265625" style="81" bestFit="1" customWidth="1"/>
    <col min="16147" max="16384" width="9.07421875" style="81"/>
  </cols>
  <sheetData>
    <row r="1" spans="1:19" ht="13.75" thickBot="1" x14ac:dyDescent="0.85">
      <c r="B1" s="426" t="s">
        <v>111</v>
      </c>
      <c r="C1" s="427"/>
      <c r="D1" s="428"/>
      <c r="L1" s="79" t="s">
        <v>112</v>
      </c>
      <c r="M1" s="80">
        <v>0</v>
      </c>
    </row>
    <row r="2" spans="1:19" ht="13.75" thickBot="1" x14ac:dyDescent="0.85">
      <c r="A2" s="82">
        <v>1</v>
      </c>
      <c r="B2" s="429" t="s">
        <v>199</v>
      </c>
      <c r="C2" s="429"/>
      <c r="D2" s="430"/>
      <c r="E2" s="83"/>
      <c r="G2" s="431" t="s">
        <v>113</v>
      </c>
      <c r="H2" s="432"/>
      <c r="I2" s="433"/>
      <c r="J2" s="433"/>
      <c r="K2" s="434"/>
      <c r="L2" s="84" t="s">
        <v>114</v>
      </c>
      <c r="M2" s="80"/>
      <c r="P2" s="85" t="s">
        <v>115</v>
      </c>
      <c r="Q2" s="86" t="s">
        <v>116</v>
      </c>
      <c r="R2" s="86" t="s">
        <v>117</v>
      </c>
      <c r="S2" s="87" t="s">
        <v>118</v>
      </c>
    </row>
    <row r="3" spans="1:19" ht="13.75" thickBot="1" x14ac:dyDescent="0.85">
      <c r="A3" s="88">
        <v>2</v>
      </c>
      <c r="B3" s="435" t="s">
        <v>200</v>
      </c>
      <c r="C3" s="435"/>
      <c r="D3" s="436"/>
      <c r="E3" s="89"/>
      <c r="G3" s="437" t="s">
        <v>119</v>
      </c>
      <c r="H3" s="438"/>
      <c r="I3" s="439" t="s">
        <v>221</v>
      </c>
      <c r="J3" s="439"/>
      <c r="K3" s="440"/>
      <c r="L3" s="79" t="s">
        <v>120</v>
      </c>
      <c r="M3" s="90">
        <f>SUM(M2-M1)*0.6+M1</f>
        <v>0</v>
      </c>
      <c r="P3" s="91">
        <v>1</v>
      </c>
      <c r="Q3" s="92">
        <v>1.3149999999999999</v>
      </c>
      <c r="R3" s="92">
        <v>1.0489999999999999</v>
      </c>
      <c r="S3" s="93">
        <v>1.72</v>
      </c>
    </row>
    <row r="4" spans="1:19" ht="13.75" thickBot="1" x14ac:dyDescent="0.85">
      <c r="A4" s="88">
        <v>3</v>
      </c>
      <c r="B4" s="435" t="s">
        <v>201</v>
      </c>
      <c r="C4" s="435"/>
      <c r="D4" s="436"/>
      <c r="E4" s="89"/>
      <c r="G4" s="437" t="s">
        <v>121</v>
      </c>
      <c r="H4" s="438"/>
      <c r="I4" s="441">
        <v>44328</v>
      </c>
      <c r="J4" s="439"/>
      <c r="K4" s="440"/>
      <c r="P4" s="91">
        <v>1.25</v>
      </c>
      <c r="Q4" s="92">
        <v>1.66</v>
      </c>
      <c r="R4" s="92">
        <v>1.38</v>
      </c>
      <c r="S4" s="93">
        <v>2.33</v>
      </c>
    </row>
    <row r="5" spans="1:19" ht="13.75" thickBot="1" x14ac:dyDescent="0.85">
      <c r="A5" s="88">
        <v>4</v>
      </c>
      <c r="B5" s="435" t="s">
        <v>202</v>
      </c>
      <c r="C5" s="435"/>
      <c r="D5" s="436"/>
      <c r="E5" s="89"/>
      <c r="G5" s="437" t="s">
        <v>122</v>
      </c>
      <c r="H5" s="438"/>
      <c r="I5" s="439" t="s">
        <v>206</v>
      </c>
      <c r="J5" s="439"/>
      <c r="K5" s="440"/>
      <c r="M5" s="94" t="s">
        <v>123</v>
      </c>
      <c r="P5" s="91">
        <v>1.5</v>
      </c>
      <c r="Q5" s="92"/>
      <c r="R5" s="92"/>
      <c r="S5" s="93"/>
    </row>
    <row r="6" spans="1:19" ht="13.75" thickBot="1" x14ac:dyDescent="0.85">
      <c r="A6" s="88">
        <v>5</v>
      </c>
      <c r="B6" s="435" t="s">
        <v>209</v>
      </c>
      <c r="C6" s="435"/>
      <c r="D6" s="436"/>
      <c r="E6" s="89">
        <v>0</v>
      </c>
      <c r="G6" s="446" t="s">
        <v>125</v>
      </c>
      <c r="H6" s="447"/>
      <c r="I6" s="448" t="s">
        <v>207</v>
      </c>
      <c r="J6" s="448"/>
      <c r="K6" s="449"/>
      <c r="M6" s="95" t="s">
        <v>126</v>
      </c>
      <c r="P6" s="96">
        <v>1.9</v>
      </c>
      <c r="Q6" s="92"/>
      <c r="R6" s="92"/>
      <c r="S6" s="93"/>
    </row>
    <row r="7" spans="1:19" ht="16.75" thickBot="1" x14ac:dyDescent="1.1000000000000001">
      <c r="A7" s="88">
        <v>6</v>
      </c>
      <c r="B7" s="435" t="s">
        <v>213</v>
      </c>
      <c r="C7" s="435"/>
      <c r="D7" s="436"/>
      <c r="E7" s="89">
        <v>0</v>
      </c>
      <c r="F7" s="97" t="s">
        <v>127</v>
      </c>
      <c r="H7" s="98" t="s">
        <v>124</v>
      </c>
      <c r="I7" s="99"/>
      <c r="J7" s="99"/>
      <c r="K7" s="99"/>
      <c r="L7" s="100"/>
      <c r="P7" s="101">
        <v>2.0625</v>
      </c>
      <c r="Q7" s="92">
        <v>2.0630000000000002</v>
      </c>
      <c r="R7" s="92">
        <v>1.7509999999999999</v>
      </c>
      <c r="S7" s="93">
        <v>3.25</v>
      </c>
    </row>
    <row r="8" spans="1:19" ht="13.75" thickBot="1" x14ac:dyDescent="0.85">
      <c r="A8" s="88">
        <v>7</v>
      </c>
      <c r="B8" s="435" t="s">
        <v>214</v>
      </c>
      <c r="C8" s="435"/>
      <c r="D8" s="436"/>
      <c r="E8" s="89">
        <v>0</v>
      </c>
      <c r="F8" s="450" t="s">
        <v>128</v>
      </c>
      <c r="G8" s="451"/>
      <c r="H8" s="102"/>
      <c r="I8" s="103" t="s">
        <v>116</v>
      </c>
      <c r="J8" s="103" t="s">
        <v>117</v>
      </c>
      <c r="K8" s="104" t="s">
        <v>129</v>
      </c>
      <c r="L8" s="105" t="s">
        <v>130</v>
      </c>
      <c r="M8" s="456"/>
      <c r="N8" s="456"/>
      <c r="P8" s="91">
        <v>2.375</v>
      </c>
      <c r="Q8" s="92">
        <v>2.375</v>
      </c>
      <c r="R8" s="92">
        <v>1.9910000000000001</v>
      </c>
      <c r="S8" s="93">
        <v>4.7</v>
      </c>
    </row>
    <row r="9" spans="1:19" ht="13.75" thickBot="1" x14ac:dyDescent="0.85">
      <c r="A9" s="88">
        <v>8</v>
      </c>
      <c r="B9" s="435" t="s">
        <v>124</v>
      </c>
      <c r="C9" s="435"/>
      <c r="D9" s="436"/>
      <c r="E9" s="89" t="s">
        <v>124</v>
      </c>
      <c r="F9" s="452"/>
      <c r="G9" s="453"/>
      <c r="H9" s="106" t="s">
        <v>131</v>
      </c>
      <c r="I9" s="92">
        <f>'Data Validation'!H4</f>
        <v>2.0625</v>
      </c>
      <c r="J9" s="92">
        <f>'Data Validation'!F4</f>
        <v>1.7509999999999999</v>
      </c>
      <c r="K9" s="93">
        <v>2.4</v>
      </c>
      <c r="L9" s="107" t="s">
        <v>222</v>
      </c>
      <c r="P9" s="91">
        <v>2.875</v>
      </c>
      <c r="Q9" s="92">
        <v>2.875</v>
      </c>
      <c r="R9" s="92">
        <v>2.4409999999999998</v>
      </c>
      <c r="S9" s="93">
        <v>6.5</v>
      </c>
    </row>
    <row r="10" spans="1:19" ht="13.75" thickBot="1" x14ac:dyDescent="0.85">
      <c r="A10" s="88">
        <v>9</v>
      </c>
      <c r="B10" s="435" t="s">
        <v>223</v>
      </c>
      <c r="C10" s="435"/>
      <c r="D10" s="436"/>
      <c r="E10" s="89">
        <f>6619-I13</f>
        <v>6611</v>
      </c>
      <c r="F10" s="452"/>
      <c r="G10" s="453"/>
      <c r="H10" s="108" t="s">
        <v>132</v>
      </c>
      <c r="I10" s="92">
        <v>3.5</v>
      </c>
      <c r="J10" s="92">
        <f>'Data Validation'!D3</f>
        <v>2.992</v>
      </c>
      <c r="K10" s="93">
        <v>9.3000000000000007</v>
      </c>
      <c r="L10" s="107" t="s">
        <v>187</v>
      </c>
      <c r="P10" s="109">
        <v>3.5</v>
      </c>
      <c r="Q10" s="110">
        <v>3.5</v>
      </c>
      <c r="R10" s="110">
        <v>2.9910000000000001</v>
      </c>
      <c r="S10" s="111">
        <v>9.3000000000000007</v>
      </c>
    </row>
    <row r="11" spans="1:19" ht="13.75" thickBot="1" x14ac:dyDescent="0.85">
      <c r="A11" s="88">
        <v>10</v>
      </c>
      <c r="B11" s="435" t="s">
        <v>124</v>
      </c>
      <c r="C11" s="435"/>
      <c r="D11" s="436"/>
      <c r="E11" s="89" t="s">
        <v>124</v>
      </c>
      <c r="F11" s="452"/>
      <c r="G11" s="453"/>
      <c r="H11" s="112" t="s">
        <v>133</v>
      </c>
      <c r="I11" s="92"/>
      <c r="J11" s="92"/>
      <c r="K11" s="111"/>
      <c r="L11" s="107"/>
      <c r="M11" s="457" t="s">
        <v>134</v>
      </c>
      <c r="N11" s="458"/>
      <c r="O11" s="113">
        <f>(65.5-K11)/65.5</f>
        <v>1</v>
      </c>
    </row>
    <row r="12" spans="1:19" ht="13.75" thickBot="1" x14ac:dyDescent="0.85">
      <c r="A12" s="114">
        <v>11</v>
      </c>
      <c r="B12" s="442" t="s">
        <v>124</v>
      </c>
      <c r="C12" s="442"/>
      <c r="D12" s="443"/>
      <c r="E12" s="89" t="s">
        <v>124</v>
      </c>
      <c r="F12" s="454"/>
      <c r="G12" s="455"/>
      <c r="H12" s="115" t="s">
        <v>135</v>
      </c>
      <c r="I12" s="111"/>
      <c r="J12" s="116" t="s">
        <v>136</v>
      </c>
      <c r="K12" s="117">
        <v>8.4</v>
      </c>
      <c r="L12" s="118"/>
      <c r="M12" s="444" t="s">
        <v>137</v>
      </c>
      <c r="N12" s="445"/>
      <c r="O12" s="113">
        <f>(65.5-K12)/65.5</f>
        <v>0.87175572519083977</v>
      </c>
    </row>
    <row r="13" spans="1:19" ht="16.75" thickBot="1" x14ac:dyDescent="1.1000000000000001">
      <c r="A13" s="88">
        <v>12</v>
      </c>
      <c r="B13" s="435" t="s">
        <v>138</v>
      </c>
      <c r="C13" s="435"/>
      <c r="D13" s="459"/>
      <c r="E13" s="89">
        <v>0</v>
      </c>
      <c r="F13" s="461" t="s">
        <v>139</v>
      </c>
      <c r="G13" s="462"/>
      <c r="H13" s="119" t="s">
        <v>140</v>
      </c>
      <c r="I13" s="120">
        <v>8</v>
      </c>
      <c r="J13" s="121" t="s">
        <v>141</v>
      </c>
      <c r="K13" s="122">
        <f>(J9*J9)/1029.4</f>
        <v>2.9784350106858357E-3</v>
      </c>
      <c r="L13" s="123"/>
      <c r="M13" s="124" t="s">
        <v>142</v>
      </c>
      <c r="N13" s="463" t="s">
        <v>143</v>
      </c>
      <c r="O13" s="464"/>
      <c r="P13" s="125" t="s">
        <v>144</v>
      </c>
      <c r="Q13" s="126" t="s">
        <v>116</v>
      </c>
      <c r="R13" s="126" t="s">
        <v>117</v>
      </c>
      <c r="S13" s="127" t="s">
        <v>118</v>
      </c>
    </row>
    <row r="14" spans="1:19" ht="13.75" thickBot="1" x14ac:dyDescent="0.85">
      <c r="A14" s="88">
        <v>13</v>
      </c>
      <c r="B14" s="435" t="s">
        <v>124</v>
      </c>
      <c r="C14" s="435"/>
      <c r="D14" s="459"/>
      <c r="E14" s="89" t="s">
        <v>124</v>
      </c>
      <c r="F14" s="233" t="s">
        <v>145</v>
      </c>
      <c r="G14" s="129"/>
      <c r="H14" s="130" t="s">
        <v>146</v>
      </c>
      <c r="I14" s="131">
        <f>COUNT(M19:M148)*1+COUNT(M149:M362)</f>
        <v>41</v>
      </c>
      <c r="J14" s="130" t="s">
        <v>147</v>
      </c>
      <c r="K14" s="132">
        <f>(J10*J10)/1029.4</f>
        <v>8.6963901301729159E-3</v>
      </c>
      <c r="L14" s="123"/>
      <c r="M14" s="80"/>
      <c r="N14" s="465" t="e">
        <f>M14/0.052/I12+K12</f>
        <v>#DIV/0!</v>
      </c>
      <c r="O14" s="466"/>
      <c r="P14" s="133">
        <v>4.5</v>
      </c>
      <c r="Q14" s="134">
        <v>4.5</v>
      </c>
      <c r="R14" s="134">
        <v>4.09</v>
      </c>
      <c r="S14" s="135">
        <v>9.5</v>
      </c>
    </row>
    <row r="15" spans="1:19" ht="13.75" thickBot="1" x14ac:dyDescent="0.85">
      <c r="A15" s="88">
        <v>14</v>
      </c>
      <c r="B15" s="435" t="s">
        <v>124</v>
      </c>
      <c r="C15" s="435"/>
      <c r="D15" s="459"/>
      <c r="E15" s="89" t="s">
        <v>124</v>
      </c>
      <c r="F15" s="136" t="s">
        <v>124</v>
      </c>
      <c r="G15" s="137" t="s">
        <v>124</v>
      </c>
      <c r="H15" s="130" t="s">
        <v>124</v>
      </c>
      <c r="I15" s="138" t="s">
        <v>124</v>
      </c>
      <c r="J15" s="130" t="s">
        <v>148</v>
      </c>
      <c r="K15" s="132">
        <f>((J10*J10)-(I9*I9))*0.0009714</f>
        <v>4.5637904383500003E-3</v>
      </c>
      <c r="L15" s="139"/>
      <c r="O15" s="140"/>
      <c r="P15" s="106">
        <v>4.5</v>
      </c>
      <c r="Q15" s="92">
        <v>4.5</v>
      </c>
      <c r="R15" s="92">
        <v>4.0519999999999996</v>
      </c>
      <c r="S15" s="93">
        <v>10.5</v>
      </c>
    </row>
    <row r="16" spans="1:19" ht="13.75" thickBot="1" x14ac:dyDescent="0.85">
      <c r="A16" s="88">
        <v>15</v>
      </c>
      <c r="B16" s="435" t="s">
        <v>124</v>
      </c>
      <c r="C16" s="435"/>
      <c r="D16" s="459"/>
      <c r="E16" s="89" t="s">
        <v>124</v>
      </c>
      <c r="F16" s="136" t="s">
        <v>124</v>
      </c>
      <c r="G16" s="141" t="s">
        <v>124</v>
      </c>
      <c r="H16" s="142" t="s">
        <v>149</v>
      </c>
      <c r="I16" s="143">
        <f>MAX(F19:F460)/I14</f>
        <v>32.887317073170735</v>
      </c>
      <c r="J16" s="130" t="s">
        <v>150</v>
      </c>
      <c r="K16" s="132">
        <f>(J11*J11)/1029.4</f>
        <v>0</v>
      </c>
      <c r="L16" s="139"/>
      <c r="P16" s="106">
        <v>4.5</v>
      </c>
      <c r="Q16" s="92">
        <v>4.5</v>
      </c>
      <c r="R16" s="92">
        <v>4</v>
      </c>
      <c r="S16" s="93">
        <v>11.6</v>
      </c>
    </row>
    <row r="17" spans="1:19" ht="12.75" customHeight="1" thickBot="1" x14ac:dyDescent="0.85">
      <c r="B17" s="144" t="s">
        <v>151</v>
      </c>
      <c r="D17" s="146" t="s">
        <v>152</v>
      </c>
      <c r="E17" s="147">
        <f>SUM(E2:E15)</f>
        <v>6611</v>
      </c>
      <c r="F17" s="148" t="s">
        <v>124</v>
      </c>
      <c r="G17" s="149" t="s">
        <v>124</v>
      </c>
      <c r="H17" s="141"/>
      <c r="I17" s="141"/>
      <c r="J17" s="142" t="s">
        <v>153</v>
      </c>
      <c r="K17" s="150">
        <f>((J11*J11)-(I9*I9))*0.0009714</f>
        <v>-4.1322445312499999E-3</v>
      </c>
      <c r="L17" s="151"/>
      <c r="N17" s="231" t="s">
        <v>210</v>
      </c>
      <c r="O17" s="232" t="s">
        <v>211</v>
      </c>
      <c r="P17" s="229">
        <v>4.5</v>
      </c>
      <c r="Q17" s="92">
        <v>4.5</v>
      </c>
      <c r="R17" s="92">
        <v>3.992</v>
      </c>
      <c r="S17" s="93">
        <v>13.5</v>
      </c>
    </row>
    <row r="18" spans="1:19" s="162" customFormat="1" ht="22.5" customHeight="1" thickBot="1" x14ac:dyDescent="0.85">
      <c r="A18" s="152" t="s">
        <v>124</v>
      </c>
      <c r="B18" s="153" t="s">
        <v>154</v>
      </c>
      <c r="C18" s="154" t="s">
        <v>155</v>
      </c>
      <c r="D18" s="155" t="s">
        <v>156</v>
      </c>
      <c r="E18" s="156" t="s">
        <v>124</v>
      </c>
      <c r="F18" s="157" t="s">
        <v>157</v>
      </c>
      <c r="G18" s="158" t="s">
        <v>158</v>
      </c>
      <c r="H18" s="157" t="s">
        <v>159</v>
      </c>
      <c r="I18" s="157" t="s">
        <v>160</v>
      </c>
      <c r="J18" s="157" t="s">
        <v>161</v>
      </c>
      <c r="K18" s="159" t="s">
        <v>162</v>
      </c>
      <c r="L18" s="160" t="s">
        <v>163</v>
      </c>
      <c r="M18" s="157" t="s">
        <v>164</v>
      </c>
      <c r="N18" s="230" t="s">
        <v>165</v>
      </c>
      <c r="O18" s="230" t="s">
        <v>165</v>
      </c>
      <c r="P18" s="106">
        <v>4.5</v>
      </c>
      <c r="Q18" s="92">
        <v>4.5</v>
      </c>
      <c r="R18" s="92">
        <v>3.8260000000000001</v>
      </c>
      <c r="S18" s="93">
        <v>15.1</v>
      </c>
    </row>
    <row r="19" spans="1:19" ht="13.75" thickBot="1" x14ac:dyDescent="0.85">
      <c r="A19" s="163">
        <v>1</v>
      </c>
      <c r="B19" s="164">
        <f>IF(M19&lt;=1,(0),IF(M19&lt;3600,(1),IF(M19&gt;=3601,(2),"")))</f>
        <v>1</v>
      </c>
      <c r="C19" s="165">
        <f>IF(M19&gt;0,($I$14-B19),"")</f>
        <v>40</v>
      </c>
      <c r="D19" s="166">
        <f>IF(19&gt;0,SUM(M19/100),"")</f>
        <v>32.57</v>
      </c>
      <c r="E19" s="167"/>
      <c r="F19" s="168">
        <f>D19</f>
        <v>32.57</v>
      </c>
      <c r="G19" s="169">
        <f>E17+I13+D19</f>
        <v>6651.57</v>
      </c>
      <c r="H19" s="168">
        <f t="shared" ref="H19:H82" si="0">IF(M19&gt;0,($K$13*F19),"")</f>
        <v>9.7007628298037663E-2</v>
      </c>
      <c r="I19" s="168">
        <f t="shared" ref="I19:I82" si="1">IF(M19&gt;0,($K$15*F19),"")</f>
        <v>0.1486426545770595</v>
      </c>
      <c r="J19" s="170">
        <f t="shared" ref="J19:J82" si="2">IF(M19&gt;0,((F19*$K$9)*$O$12),"")</f>
        <v>68.143401526717554</v>
      </c>
      <c r="K19" s="171">
        <f t="shared" ref="K19:K82" si="3">IF(G19&gt;$I$12,((G19-$I$12)*$K$17),"")</f>
        <v>-27.485913756726561</v>
      </c>
      <c r="L19" s="172">
        <f>0.052*K12*G19</f>
        <v>2905.4057760000001</v>
      </c>
      <c r="M19" s="173">
        <v>3257</v>
      </c>
      <c r="N19" s="216">
        <v>1</v>
      </c>
      <c r="O19" s="228">
        <f>N19</f>
        <v>1</v>
      </c>
      <c r="P19" s="112">
        <v>5</v>
      </c>
      <c r="Q19" s="92">
        <v>5.5</v>
      </c>
      <c r="R19" s="92">
        <v>4.95</v>
      </c>
      <c r="S19" s="93">
        <v>15.5</v>
      </c>
    </row>
    <row r="20" spans="1:19" ht="13.75" thickBot="1" x14ac:dyDescent="0.85">
      <c r="A20" s="79">
        <f>A19+1</f>
        <v>2</v>
      </c>
      <c r="B20" s="174">
        <f>IF(M20&lt;=1,(0),IF(M20&lt;3600,(1),IF(M20&gt;=3601,(2),"")))+B19</f>
        <v>2</v>
      </c>
      <c r="C20" s="175">
        <f>IF(M20&gt;0,($I$14-B20),"")</f>
        <v>39</v>
      </c>
      <c r="D20" s="176">
        <f>IF(M20&gt;0,SUM(M20/100),"")</f>
        <v>32.18</v>
      </c>
      <c r="E20" s="167"/>
      <c r="F20" s="177">
        <f t="shared" ref="F20:F83" si="4">IF(M20&gt;0,(F19+D20),"")</f>
        <v>64.75</v>
      </c>
      <c r="G20" s="169">
        <f t="shared" ref="G20:G83" si="5">IF(M20&gt;0,(F20+$E$17+$I$13),"")</f>
        <v>6683.75</v>
      </c>
      <c r="H20" s="177">
        <f t="shared" si="0"/>
        <v>0.19285366694190786</v>
      </c>
      <c r="I20" s="177">
        <f t="shared" si="1"/>
        <v>0.2955054308831625</v>
      </c>
      <c r="J20" s="178">
        <f t="shared" si="2"/>
        <v>135.47083969465652</v>
      </c>
      <c r="K20" s="171">
        <f t="shared" si="3"/>
        <v>-27.618889385742186</v>
      </c>
      <c r="L20" s="179">
        <f t="shared" ref="L20:L83" si="6">0.052*K$12*G20</f>
        <v>2919.462</v>
      </c>
      <c r="M20" s="173">
        <v>3218</v>
      </c>
      <c r="N20" s="216">
        <v>2</v>
      </c>
      <c r="O20" s="228">
        <f t="shared" ref="O20:O83" si="7">N20</f>
        <v>2</v>
      </c>
      <c r="P20" s="106">
        <v>5.5</v>
      </c>
      <c r="Q20" s="92">
        <v>5.5</v>
      </c>
      <c r="R20" s="92">
        <v>4.8920000000000003</v>
      </c>
      <c r="S20" s="93">
        <v>17</v>
      </c>
    </row>
    <row r="21" spans="1:19" ht="13.75" thickBot="1" x14ac:dyDescent="0.85">
      <c r="A21" s="79">
        <f t="shared" ref="A21:A84" si="8">A20+1</f>
        <v>3</v>
      </c>
      <c r="B21" s="174">
        <f t="shared" ref="B21:B84" si="9">IF(M21&lt;=1,(0),IF(M21&lt;3600,(1),IF(M21&gt;=3601,(2),"")))+B20</f>
        <v>3</v>
      </c>
      <c r="C21" s="175">
        <f t="shared" ref="C21:C84" si="10">IF(M21&gt;0,($I$14-B21),"")</f>
        <v>38</v>
      </c>
      <c r="D21" s="176">
        <f t="shared" ref="D21:D84" si="11">IF(M21&gt;0,(M21/100),"")</f>
        <v>32.270000000000003</v>
      </c>
      <c r="E21" s="167"/>
      <c r="F21" s="177">
        <f t="shared" si="4"/>
        <v>97.02000000000001</v>
      </c>
      <c r="G21" s="169">
        <f t="shared" si="5"/>
        <v>6716.02</v>
      </c>
      <c r="H21" s="177">
        <f t="shared" si="0"/>
        <v>0.2889677647367398</v>
      </c>
      <c r="I21" s="177">
        <f t="shared" si="1"/>
        <v>0.44277894832871706</v>
      </c>
      <c r="J21" s="178">
        <f t="shared" si="2"/>
        <v>202.98657709923668</v>
      </c>
      <c r="K21" s="171">
        <f t="shared" si="3"/>
        <v>-27.752236916765625</v>
      </c>
      <c r="L21" s="179">
        <f t="shared" si="6"/>
        <v>2933.5575360000003</v>
      </c>
      <c r="M21" s="180">
        <v>3227</v>
      </c>
      <c r="N21" s="216">
        <v>3</v>
      </c>
      <c r="O21" s="228">
        <f t="shared" si="7"/>
        <v>3</v>
      </c>
      <c r="P21" s="106">
        <v>5.5</v>
      </c>
      <c r="Q21" s="92">
        <v>5.5</v>
      </c>
      <c r="R21" s="92">
        <v>4.7779999999999996</v>
      </c>
      <c r="S21" s="93">
        <v>20</v>
      </c>
    </row>
    <row r="22" spans="1:19" ht="13.75" thickBot="1" x14ac:dyDescent="0.85">
      <c r="A22" s="79">
        <f t="shared" si="8"/>
        <v>4</v>
      </c>
      <c r="B22" s="174">
        <f t="shared" si="9"/>
        <v>4</v>
      </c>
      <c r="C22" s="175">
        <f t="shared" si="10"/>
        <v>37</v>
      </c>
      <c r="D22" s="176">
        <f t="shared" si="11"/>
        <v>34.049999999999997</v>
      </c>
      <c r="E22" s="167"/>
      <c r="F22" s="177">
        <f t="shared" si="4"/>
        <v>131.07</v>
      </c>
      <c r="G22" s="169">
        <f t="shared" si="5"/>
        <v>6750.07</v>
      </c>
      <c r="H22" s="177">
        <f t="shared" si="0"/>
        <v>0.39038347685059244</v>
      </c>
      <c r="I22" s="177">
        <f t="shared" si="1"/>
        <v>0.59817601275453447</v>
      </c>
      <c r="J22" s="178">
        <f t="shared" si="2"/>
        <v>274.22645496183208</v>
      </c>
      <c r="K22" s="171">
        <f t="shared" si="3"/>
        <v>-27.892939843054684</v>
      </c>
      <c r="L22" s="179">
        <f t="shared" si="6"/>
        <v>2948.4305760000002</v>
      </c>
      <c r="M22" s="180">
        <v>3405</v>
      </c>
      <c r="N22" s="216">
        <v>4</v>
      </c>
      <c r="O22" s="228">
        <f t="shared" si="7"/>
        <v>4</v>
      </c>
      <c r="P22" s="106">
        <v>5.5</v>
      </c>
      <c r="Q22" s="92">
        <v>5.5</v>
      </c>
      <c r="R22" s="92">
        <v>4.67</v>
      </c>
      <c r="S22" s="93">
        <v>23</v>
      </c>
    </row>
    <row r="23" spans="1:19" ht="13.75" thickBot="1" x14ac:dyDescent="0.85">
      <c r="A23" s="79">
        <f t="shared" si="8"/>
        <v>5</v>
      </c>
      <c r="B23" s="174">
        <f t="shared" si="9"/>
        <v>5</v>
      </c>
      <c r="C23" s="175">
        <f t="shared" si="10"/>
        <v>36</v>
      </c>
      <c r="D23" s="176">
        <f t="shared" si="11"/>
        <v>32.72</v>
      </c>
      <c r="E23" s="167"/>
      <c r="F23" s="177">
        <f t="shared" si="4"/>
        <v>163.79</v>
      </c>
      <c r="G23" s="169">
        <f t="shared" si="5"/>
        <v>6782.79</v>
      </c>
      <c r="H23" s="177">
        <f t="shared" si="0"/>
        <v>0.48783787040023302</v>
      </c>
      <c r="I23" s="177">
        <f t="shared" si="1"/>
        <v>0.74750323589734646</v>
      </c>
      <c r="J23" s="178">
        <f t="shared" si="2"/>
        <v>342.6836885496183</v>
      </c>
      <c r="K23" s="171">
        <f t="shared" si="3"/>
        <v>-28.028146884117188</v>
      </c>
      <c r="L23" s="179">
        <f t="shared" si="6"/>
        <v>2962.7226720000003</v>
      </c>
      <c r="M23" s="180">
        <v>3272</v>
      </c>
      <c r="N23" s="216">
        <v>5</v>
      </c>
      <c r="O23" s="228">
        <f t="shared" si="7"/>
        <v>5</v>
      </c>
      <c r="P23" s="108">
        <v>7</v>
      </c>
      <c r="Q23" s="92">
        <v>7</v>
      </c>
      <c r="R23" s="92">
        <v>6.3659999999999997</v>
      </c>
      <c r="S23" s="93">
        <v>23</v>
      </c>
    </row>
    <row r="24" spans="1:19" ht="13.75" thickBot="1" x14ac:dyDescent="0.85">
      <c r="A24" s="79">
        <f t="shared" si="8"/>
        <v>6</v>
      </c>
      <c r="B24" s="174">
        <f t="shared" si="9"/>
        <v>6</v>
      </c>
      <c r="C24" s="175">
        <f t="shared" si="10"/>
        <v>35</v>
      </c>
      <c r="D24" s="176">
        <f t="shared" si="11"/>
        <v>32.78</v>
      </c>
      <c r="E24" s="167"/>
      <c r="F24" s="177">
        <f t="shared" si="4"/>
        <v>196.57</v>
      </c>
      <c r="G24" s="169">
        <f t="shared" si="5"/>
        <v>6815.57</v>
      </c>
      <c r="H24" s="177">
        <f t="shared" si="0"/>
        <v>0.58547097005051474</v>
      </c>
      <c r="I24" s="177">
        <f t="shared" si="1"/>
        <v>0.89710428646645957</v>
      </c>
      <c r="J24" s="178">
        <f t="shared" si="2"/>
        <v>411.2664549618321</v>
      </c>
      <c r="K24" s="171">
        <f t="shared" si="3"/>
        <v>-28.163601859851561</v>
      </c>
      <c r="L24" s="179">
        <f t="shared" si="6"/>
        <v>2977.0409760000002</v>
      </c>
      <c r="M24" s="180">
        <v>3278</v>
      </c>
      <c r="N24" s="216">
        <v>6</v>
      </c>
      <c r="O24" s="228">
        <f t="shared" si="7"/>
        <v>6</v>
      </c>
      <c r="P24" s="108">
        <v>7</v>
      </c>
      <c r="Q24" s="92">
        <v>7</v>
      </c>
      <c r="R24" s="92">
        <v>6.2759999999999998</v>
      </c>
      <c r="S24" s="93">
        <v>26</v>
      </c>
    </row>
    <row r="25" spans="1:19" ht="13.75" thickBot="1" x14ac:dyDescent="0.85">
      <c r="A25" s="79">
        <f t="shared" si="8"/>
        <v>7</v>
      </c>
      <c r="B25" s="174">
        <f t="shared" si="9"/>
        <v>7</v>
      </c>
      <c r="C25" s="175">
        <f t="shared" si="10"/>
        <v>34</v>
      </c>
      <c r="D25" s="176">
        <f t="shared" si="11"/>
        <v>33.92</v>
      </c>
      <c r="E25" s="167"/>
      <c r="F25" s="177">
        <f t="shared" si="4"/>
        <v>230.49</v>
      </c>
      <c r="G25" s="169">
        <f t="shared" si="5"/>
        <v>6849.49</v>
      </c>
      <c r="H25" s="177">
        <f t="shared" si="0"/>
        <v>0.68649948561297824</v>
      </c>
      <c r="I25" s="177">
        <f t="shared" si="1"/>
        <v>1.0519080581352915</v>
      </c>
      <c r="J25" s="178">
        <f t="shared" si="2"/>
        <v>482.23434503816804</v>
      </c>
      <c r="K25" s="171">
        <f t="shared" si="3"/>
        <v>-28.303767594351562</v>
      </c>
      <c r="L25" s="179">
        <f t="shared" si="6"/>
        <v>2991.8572319999998</v>
      </c>
      <c r="M25" s="180">
        <v>3392</v>
      </c>
      <c r="N25" s="216">
        <v>7</v>
      </c>
      <c r="O25" s="228">
        <f t="shared" si="7"/>
        <v>7</v>
      </c>
      <c r="P25" s="108">
        <v>7</v>
      </c>
      <c r="Q25" s="92">
        <v>7</v>
      </c>
      <c r="R25" s="92">
        <v>6.1840000000000002</v>
      </c>
      <c r="S25" s="93">
        <v>29</v>
      </c>
    </row>
    <row r="26" spans="1:19" ht="13.75" thickBot="1" x14ac:dyDescent="0.85">
      <c r="A26" s="79">
        <f t="shared" si="8"/>
        <v>8</v>
      </c>
      <c r="B26" s="174">
        <f t="shared" si="9"/>
        <v>8</v>
      </c>
      <c r="C26" s="175">
        <f t="shared" si="10"/>
        <v>33</v>
      </c>
      <c r="D26" s="176">
        <f t="shared" si="11"/>
        <v>31.53</v>
      </c>
      <c r="E26" s="167"/>
      <c r="F26" s="177">
        <f t="shared" si="4"/>
        <v>262.02</v>
      </c>
      <c r="G26" s="169">
        <f t="shared" si="5"/>
        <v>6881.02</v>
      </c>
      <c r="H26" s="177">
        <f t="shared" si="0"/>
        <v>0.7804095414999026</v>
      </c>
      <c r="I26" s="177">
        <f t="shared" si="1"/>
        <v>1.1958043706564669</v>
      </c>
      <c r="J26" s="178">
        <f t="shared" si="2"/>
        <v>548.20184427480922</v>
      </c>
      <c r="K26" s="171">
        <f t="shared" si="3"/>
        <v>-28.434057264421877</v>
      </c>
      <c r="L26" s="179">
        <f t="shared" si="6"/>
        <v>3005.6295360000004</v>
      </c>
      <c r="M26" s="180">
        <v>3153</v>
      </c>
      <c r="N26" s="216">
        <v>8</v>
      </c>
      <c r="O26" s="228">
        <f t="shared" si="7"/>
        <v>8</v>
      </c>
      <c r="P26" s="108">
        <v>7</v>
      </c>
      <c r="Q26" s="92">
        <v>7</v>
      </c>
      <c r="R26" s="92">
        <v>6.0940000000000003</v>
      </c>
      <c r="S26" s="93">
        <v>32</v>
      </c>
    </row>
    <row r="27" spans="1:19" ht="13.75" thickBot="1" x14ac:dyDescent="0.85">
      <c r="A27" s="79">
        <f t="shared" si="8"/>
        <v>9</v>
      </c>
      <c r="B27" s="174">
        <f t="shared" si="9"/>
        <v>9</v>
      </c>
      <c r="C27" s="175">
        <f t="shared" si="10"/>
        <v>32</v>
      </c>
      <c r="D27" s="176">
        <f t="shared" si="11"/>
        <v>32.630000000000003</v>
      </c>
      <c r="E27" s="167"/>
      <c r="F27" s="177">
        <f t="shared" si="4"/>
        <v>294.64999999999998</v>
      </c>
      <c r="G27" s="169">
        <f t="shared" si="5"/>
        <v>6913.65</v>
      </c>
      <c r="H27" s="177">
        <f t="shared" si="0"/>
        <v>0.87759587589858146</v>
      </c>
      <c r="I27" s="177">
        <f t="shared" si="1"/>
        <v>1.3447208526598275</v>
      </c>
      <c r="J27" s="178">
        <f t="shared" si="2"/>
        <v>616.47077862595427</v>
      </c>
      <c r="K27" s="171">
        <f t="shared" si="3"/>
        <v>-28.568892403476561</v>
      </c>
      <c r="L27" s="179">
        <f t="shared" si="6"/>
        <v>3019.8823200000002</v>
      </c>
      <c r="M27" s="180">
        <v>3263</v>
      </c>
      <c r="N27" s="216">
        <v>9</v>
      </c>
      <c r="O27" s="228">
        <f t="shared" si="7"/>
        <v>9</v>
      </c>
      <c r="P27" s="106">
        <v>7.625</v>
      </c>
      <c r="Q27" s="92">
        <v>7.625</v>
      </c>
      <c r="R27" s="92">
        <v>6.9690000000000003</v>
      </c>
      <c r="S27" s="93">
        <v>26.4</v>
      </c>
    </row>
    <row r="28" spans="1:19" ht="13.75" thickBot="1" x14ac:dyDescent="0.85">
      <c r="A28" s="79">
        <f t="shared" si="8"/>
        <v>10</v>
      </c>
      <c r="B28" s="174">
        <f t="shared" si="9"/>
        <v>10</v>
      </c>
      <c r="C28" s="175">
        <f t="shared" si="10"/>
        <v>31</v>
      </c>
      <c r="D28" s="176">
        <f t="shared" si="11"/>
        <v>32.32</v>
      </c>
      <c r="E28" s="181">
        <f>SUM(D19:D28)</f>
        <v>326.96999999999997</v>
      </c>
      <c r="F28" s="177">
        <f t="shared" si="4"/>
        <v>326.96999999999997</v>
      </c>
      <c r="G28" s="169">
        <f t="shared" si="5"/>
        <v>6945.97</v>
      </c>
      <c r="H28" s="177">
        <f t="shared" si="0"/>
        <v>0.97385889544394755</v>
      </c>
      <c r="I28" s="177">
        <f t="shared" si="1"/>
        <v>1.4922225596272995</v>
      </c>
      <c r="J28" s="178">
        <f t="shared" si="2"/>
        <v>684.09112671755724</v>
      </c>
      <c r="K28" s="171">
        <f t="shared" si="3"/>
        <v>-28.702446546726563</v>
      </c>
      <c r="L28" s="179">
        <f t="shared" si="6"/>
        <v>3033.9996960000003</v>
      </c>
      <c r="M28" s="180">
        <v>3232</v>
      </c>
      <c r="N28" s="216">
        <v>10</v>
      </c>
      <c r="O28" s="228">
        <f t="shared" si="7"/>
        <v>10</v>
      </c>
      <c r="P28" s="106">
        <v>7.625</v>
      </c>
      <c r="Q28" s="92">
        <v>7.625</v>
      </c>
      <c r="R28" s="92">
        <v>6.875</v>
      </c>
      <c r="S28" s="93">
        <v>29.7</v>
      </c>
    </row>
    <row r="29" spans="1:19" ht="13.75" thickBot="1" x14ac:dyDescent="0.85">
      <c r="A29" s="79">
        <f t="shared" si="8"/>
        <v>11</v>
      </c>
      <c r="B29" s="174">
        <f t="shared" si="9"/>
        <v>11</v>
      </c>
      <c r="C29" s="175">
        <f t="shared" si="10"/>
        <v>30</v>
      </c>
      <c r="D29" s="176">
        <f t="shared" si="11"/>
        <v>32.26</v>
      </c>
      <c r="E29" s="167"/>
      <c r="F29" s="177">
        <f t="shared" si="4"/>
        <v>359.22999999999996</v>
      </c>
      <c r="G29" s="169">
        <f t="shared" si="5"/>
        <v>6978.23</v>
      </c>
      <c r="H29" s="177">
        <f t="shared" si="0"/>
        <v>1.0699432088886727</v>
      </c>
      <c r="I29" s="177">
        <f t="shared" si="1"/>
        <v>1.6394504391684703</v>
      </c>
      <c r="J29" s="178">
        <f t="shared" si="2"/>
        <v>751.58594198473281</v>
      </c>
      <c r="K29" s="171">
        <f t="shared" si="3"/>
        <v>-28.835752755304686</v>
      </c>
      <c r="L29" s="179">
        <f t="shared" si="6"/>
        <v>3048.0908639999998</v>
      </c>
      <c r="M29" s="180">
        <v>3226</v>
      </c>
      <c r="N29" s="216">
        <v>11</v>
      </c>
      <c r="O29" s="228">
        <f t="shared" si="7"/>
        <v>11</v>
      </c>
      <c r="P29" s="106">
        <v>7.625</v>
      </c>
      <c r="Q29" s="92">
        <v>7.625</v>
      </c>
      <c r="R29" s="92">
        <v>6.7649999999999997</v>
      </c>
      <c r="S29" s="93">
        <v>33.700000000000003</v>
      </c>
    </row>
    <row r="30" spans="1:19" ht="13.75" thickBot="1" x14ac:dyDescent="0.85">
      <c r="A30" s="79">
        <f t="shared" si="8"/>
        <v>12</v>
      </c>
      <c r="B30" s="174">
        <f t="shared" si="9"/>
        <v>12</v>
      </c>
      <c r="C30" s="175">
        <f t="shared" si="10"/>
        <v>29</v>
      </c>
      <c r="D30" s="176">
        <f t="shared" si="11"/>
        <v>31.71</v>
      </c>
      <c r="E30" s="167"/>
      <c r="F30" s="177">
        <f t="shared" si="4"/>
        <v>390.93999999999994</v>
      </c>
      <c r="G30" s="169">
        <f t="shared" si="5"/>
        <v>7009.94</v>
      </c>
      <c r="H30" s="177">
        <f t="shared" si="0"/>
        <v>1.1643893830775205</v>
      </c>
      <c r="I30" s="177">
        <f t="shared" si="1"/>
        <v>1.7841682339685487</v>
      </c>
      <c r="J30" s="178">
        <f t="shared" si="2"/>
        <v>817.93003969465644</v>
      </c>
      <c r="K30" s="171">
        <f t="shared" si="3"/>
        <v>-28.966786229390621</v>
      </c>
      <c r="L30" s="179">
        <f t="shared" si="6"/>
        <v>3061.9417920000001</v>
      </c>
      <c r="M30" s="180">
        <v>3171</v>
      </c>
      <c r="N30" s="216">
        <v>12</v>
      </c>
      <c r="O30" s="228">
        <f t="shared" si="7"/>
        <v>12</v>
      </c>
      <c r="P30" s="106">
        <v>7.625</v>
      </c>
      <c r="Q30" s="92">
        <v>7.625</v>
      </c>
      <c r="R30" s="92">
        <v>6.625</v>
      </c>
      <c r="S30" s="93">
        <v>39</v>
      </c>
    </row>
    <row r="31" spans="1:19" ht="13.75" thickBot="1" x14ac:dyDescent="0.85">
      <c r="A31" s="79">
        <f t="shared" si="8"/>
        <v>13</v>
      </c>
      <c r="B31" s="174">
        <f t="shared" si="9"/>
        <v>13</v>
      </c>
      <c r="C31" s="175">
        <f t="shared" si="10"/>
        <v>28</v>
      </c>
      <c r="D31" s="176">
        <f t="shared" si="11"/>
        <v>33.270000000000003</v>
      </c>
      <c r="E31" s="167"/>
      <c r="F31" s="177">
        <f t="shared" si="4"/>
        <v>424.20999999999992</v>
      </c>
      <c r="G31" s="169">
        <f t="shared" si="5"/>
        <v>7043.21</v>
      </c>
      <c r="H31" s="177">
        <f t="shared" si="0"/>
        <v>1.2634819158830382</v>
      </c>
      <c r="I31" s="177">
        <f t="shared" si="1"/>
        <v>1.9360055418524533</v>
      </c>
      <c r="J31" s="178">
        <f t="shared" si="2"/>
        <v>887.53799083969454</v>
      </c>
      <c r="K31" s="171">
        <f t="shared" si="3"/>
        <v>-29.104266004945313</v>
      </c>
      <c r="L31" s="179">
        <f t="shared" si="6"/>
        <v>3076.4741280000003</v>
      </c>
      <c r="M31" s="180">
        <v>3327</v>
      </c>
      <c r="N31" s="216">
        <v>13</v>
      </c>
      <c r="O31" s="228">
        <f t="shared" si="7"/>
        <v>13</v>
      </c>
      <c r="P31" s="182">
        <v>7.625</v>
      </c>
      <c r="Q31" s="92">
        <v>7.625</v>
      </c>
      <c r="R31" s="92">
        <v>6.4349999999999996</v>
      </c>
      <c r="S31" s="93">
        <v>45</v>
      </c>
    </row>
    <row r="32" spans="1:19" ht="13.75" thickBot="1" x14ac:dyDescent="0.85">
      <c r="A32" s="79">
        <f t="shared" si="8"/>
        <v>14</v>
      </c>
      <c r="B32" s="174">
        <f t="shared" si="9"/>
        <v>14</v>
      </c>
      <c r="C32" s="175">
        <f t="shared" si="10"/>
        <v>27</v>
      </c>
      <c r="D32" s="176">
        <f t="shared" si="11"/>
        <v>33.96</v>
      </c>
      <c r="E32" s="167"/>
      <c r="F32" s="177">
        <f t="shared" si="4"/>
        <v>458.1699999999999</v>
      </c>
      <c r="G32" s="169">
        <f t="shared" si="5"/>
        <v>7077.17</v>
      </c>
      <c r="H32" s="177">
        <f t="shared" si="0"/>
        <v>1.3646295688459291</v>
      </c>
      <c r="I32" s="177">
        <f t="shared" si="1"/>
        <v>2.0909918651388191</v>
      </c>
      <c r="J32" s="178">
        <f t="shared" si="2"/>
        <v>958.58956946564865</v>
      </c>
      <c r="K32" s="171">
        <f t="shared" si="3"/>
        <v>-29.244597029226561</v>
      </c>
      <c r="L32" s="179">
        <f t="shared" si="6"/>
        <v>3091.3078560000004</v>
      </c>
      <c r="M32" s="180">
        <v>3396</v>
      </c>
      <c r="N32" s="216">
        <v>14</v>
      </c>
      <c r="O32" s="228">
        <f t="shared" si="7"/>
        <v>14</v>
      </c>
      <c r="P32" s="130"/>
      <c r="Q32" s="92"/>
      <c r="R32" s="92"/>
      <c r="S32" s="93"/>
    </row>
    <row r="33" spans="1:20" ht="13.75" thickBot="1" x14ac:dyDescent="0.85">
      <c r="A33" s="79">
        <f t="shared" si="8"/>
        <v>15</v>
      </c>
      <c r="B33" s="174">
        <f t="shared" si="9"/>
        <v>15</v>
      </c>
      <c r="C33" s="175">
        <f t="shared" si="10"/>
        <v>26</v>
      </c>
      <c r="D33" s="176">
        <f t="shared" si="11"/>
        <v>33.28</v>
      </c>
      <c r="E33" s="167"/>
      <c r="F33" s="177">
        <f t="shared" si="4"/>
        <v>491.44999999999993</v>
      </c>
      <c r="G33" s="169">
        <f t="shared" si="5"/>
        <v>7110.45</v>
      </c>
      <c r="H33" s="177">
        <f t="shared" si="0"/>
        <v>1.4637518860015537</v>
      </c>
      <c r="I33" s="177">
        <f t="shared" si="1"/>
        <v>2.2428748109271073</v>
      </c>
      <c r="J33" s="178">
        <f t="shared" si="2"/>
        <v>1028.2184427480915</v>
      </c>
      <c r="K33" s="171">
        <f t="shared" si="3"/>
        <v>-29.382118127226562</v>
      </c>
      <c r="L33" s="179">
        <f t="shared" si="6"/>
        <v>3105.84456</v>
      </c>
      <c r="M33" s="180">
        <v>3328</v>
      </c>
      <c r="N33" s="216">
        <v>15</v>
      </c>
      <c r="O33" s="228">
        <f t="shared" si="7"/>
        <v>15</v>
      </c>
      <c r="P33" s="142"/>
      <c r="Q33" s="110"/>
      <c r="R33" s="110"/>
      <c r="S33" s="111"/>
    </row>
    <row r="34" spans="1:20" ht="13.75" thickBot="1" x14ac:dyDescent="0.85">
      <c r="A34" s="79">
        <f t="shared" si="8"/>
        <v>16</v>
      </c>
      <c r="B34" s="174">
        <f t="shared" si="9"/>
        <v>16</v>
      </c>
      <c r="C34" s="175">
        <f t="shared" si="10"/>
        <v>25</v>
      </c>
      <c r="D34" s="176">
        <f t="shared" si="11"/>
        <v>32.31</v>
      </c>
      <c r="E34" s="167"/>
      <c r="F34" s="177">
        <f t="shared" si="4"/>
        <v>523.76</v>
      </c>
      <c r="G34" s="169">
        <f t="shared" si="5"/>
        <v>7142.76</v>
      </c>
      <c r="H34" s="177">
        <f t="shared" si="0"/>
        <v>1.5599851211968132</v>
      </c>
      <c r="I34" s="177">
        <f t="shared" si="1"/>
        <v>2.3903308799901959</v>
      </c>
      <c r="J34" s="178">
        <f t="shared" si="2"/>
        <v>1095.8178687022901</v>
      </c>
      <c r="K34" s="171">
        <f t="shared" si="3"/>
        <v>-29.515630948031252</v>
      </c>
      <c r="L34" s="179">
        <f t="shared" si="6"/>
        <v>3119.9575680000003</v>
      </c>
      <c r="M34" s="180">
        <v>3231</v>
      </c>
      <c r="N34" s="216">
        <v>16</v>
      </c>
      <c r="O34" s="228">
        <f t="shared" si="7"/>
        <v>16</v>
      </c>
      <c r="S34" s="79"/>
    </row>
    <row r="35" spans="1:20" ht="13.75" thickBot="1" x14ac:dyDescent="0.85">
      <c r="A35" s="79">
        <f t="shared" si="8"/>
        <v>17</v>
      </c>
      <c r="B35" s="174">
        <f t="shared" si="9"/>
        <v>17</v>
      </c>
      <c r="C35" s="175">
        <f t="shared" si="10"/>
        <v>24</v>
      </c>
      <c r="D35" s="176">
        <f t="shared" si="11"/>
        <v>32.880000000000003</v>
      </c>
      <c r="E35" s="167"/>
      <c r="F35" s="177">
        <f t="shared" si="4"/>
        <v>556.64</v>
      </c>
      <c r="G35" s="169">
        <f t="shared" si="5"/>
        <v>7175.64</v>
      </c>
      <c r="H35" s="177">
        <f t="shared" si="0"/>
        <v>1.6579160643481636</v>
      </c>
      <c r="I35" s="177">
        <f t="shared" si="1"/>
        <v>2.5403883096031441</v>
      </c>
      <c r="J35" s="178">
        <f t="shared" si="2"/>
        <v>1164.6098564885497</v>
      </c>
      <c r="K35" s="171">
        <f t="shared" si="3"/>
        <v>-29.65149914821875</v>
      </c>
      <c r="L35" s="179">
        <f t="shared" si="6"/>
        <v>3134.3195520000004</v>
      </c>
      <c r="M35" s="180">
        <v>3288</v>
      </c>
      <c r="N35" s="216">
        <v>17</v>
      </c>
      <c r="O35" s="228">
        <f t="shared" si="7"/>
        <v>17</v>
      </c>
      <c r="R35" s="460" t="s">
        <v>212</v>
      </c>
      <c r="S35" s="460"/>
      <c r="T35" s="460"/>
    </row>
    <row r="36" spans="1:20" ht="13.75" thickBot="1" x14ac:dyDescent="0.85">
      <c r="A36" s="79">
        <f t="shared" si="8"/>
        <v>18</v>
      </c>
      <c r="B36" s="174">
        <f t="shared" si="9"/>
        <v>18</v>
      </c>
      <c r="C36" s="175">
        <f t="shared" si="10"/>
        <v>23</v>
      </c>
      <c r="D36" s="176">
        <f t="shared" si="11"/>
        <v>34.07</v>
      </c>
      <c r="E36" s="167"/>
      <c r="F36" s="177">
        <f t="shared" si="4"/>
        <v>590.71</v>
      </c>
      <c r="G36" s="169">
        <f t="shared" si="5"/>
        <v>7209.71</v>
      </c>
      <c r="H36" s="177">
        <f t="shared" si="0"/>
        <v>1.7593913451622301</v>
      </c>
      <c r="I36" s="177">
        <f t="shared" si="1"/>
        <v>2.6958766498377287</v>
      </c>
      <c r="J36" s="178">
        <f t="shared" si="2"/>
        <v>1235.8915786259543</v>
      </c>
      <c r="K36" s="171">
        <f t="shared" si="3"/>
        <v>-29.792284719398438</v>
      </c>
      <c r="L36" s="179">
        <f t="shared" si="6"/>
        <v>3149.2013280000001</v>
      </c>
      <c r="M36" s="180">
        <v>3407</v>
      </c>
      <c r="N36" s="216">
        <v>18</v>
      </c>
      <c r="O36" s="228">
        <f t="shared" si="7"/>
        <v>18</v>
      </c>
      <c r="R36" s="183" t="s">
        <v>167</v>
      </c>
      <c r="S36" s="144" t="s">
        <v>168</v>
      </c>
      <c r="T36" s="184"/>
    </row>
    <row r="37" spans="1:20" ht="13.75" thickBot="1" x14ac:dyDescent="0.85">
      <c r="A37" s="79">
        <f t="shared" si="8"/>
        <v>19</v>
      </c>
      <c r="B37" s="174">
        <f t="shared" si="9"/>
        <v>19</v>
      </c>
      <c r="C37" s="175">
        <f t="shared" si="10"/>
        <v>22</v>
      </c>
      <c r="D37" s="176">
        <f t="shared" si="11"/>
        <v>32.619999999999997</v>
      </c>
      <c r="E37" s="167"/>
      <c r="F37" s="177">
        <f t="shared" si="4"/>
        <v>623.33000000000004</v>
      </c>
      <c r="G37" s="169">
        <f t="shared" si="5"/>
        <v>7242.33</v>
      </c>
      <c r="H37" s="177">
        <f t="shared" si="0"/>
        <v>1.8565478952108021</v>
      </c>
      <c r="I37" s="177">
        <f t="shared" si="1"/>
        <v>2.8447474939367057</v>
      </c>
      <c r="J37" s="178">
        <f t="shared" si="2"/>
        <v>1304.1395908396948</v>
      </c>
      <c r="K37" s="171">
        <f t="shared" si="3"/>
        <v>-29.927078536007812</v>
      </c>
      <c r="L37" s="179">
        <f t="shared" si="6"/>
        <v>3163.449744</v>
      </c>
      <c r="M37" s="180">
        <v>3262</v>
      </c>
      <c r="N37" s="216">
        <v>19</v>
      </c>
      <c r="O37" s="228">
        <f t="shared" si="7"/>
        <v>19</v>
      </c>
      <c r="R37" s="185"/>
      <c r="S37" s="186"/>
      <c r="T37" s="187"/>
    </row>
    <row r="38" spans="1:20" ht="13.75" thickBot="1" x14ac:dyDescent="0.85">
      <c r="A38" s="79">
        <f t="shared" si="8"/>
        <v>20</v>
      </c>
      <c r="B38" s="174">
        <f t="shared" si="9"/>
        <v>20</v>
      </c>
      <c r="C38" s="175">
        <f t="shared" si="10"/>
        <v>21</v>
      </c>
      <c r="D38" s="176">
        <f t="shared" si="11"/>
        <v>33.380000000000003</v>
      </c>
      <c r="E38" s="181">
        <f>SUM(D29:D38)</f>
        <v>329.74</v>
      </c>
      <c r="F38" s="177">
        <f t="shared" si="4"/>
        <v>656.71</v>
      </c>
      <c r="G38" s="169">
        <f t="shared" si="5"/>
        <v>7275.71</v>
      </c>
      <c r="H38" s="177">
        <f t="shared" si="0"/>
        <v>1.9559680558674952</v>
      </c>
      <c r="I38" s="177">
        <f t="shared" si="1"/>
        <v>2.9970868187688287</v>
      </c>
      <c r="J38" s="178">
        <f t="shared" si="2"/>
        <v>1373.9776854961833</v>
      </c>
      <c r="K38" s="171">
        <f t="shared" si="3"/>
        <v>-30.065012858460936</v>
      </c>
      <c r="L38" s="179">
        <f t="shared" si="6"/>
        <v>3178.0301280000003</v>
      </c>
      <c r="M38" s="180">
        <v>3338</v>
      </c>
      <c r="N38" s="216">
        <v>20</v>
      </c>
      <c r="O38" s="228">
        <f t="shared" si="7"/>
        <v>20</v>
      </c>
      <c r="R38" s="188"/>
      <c r="S38" s="189"/>
      <c r="T38" s="190"/>
    </row>
    <row r="39" spans="1:20" ht="13.75" thickBot="1" x14ac:dyDescent="0.85">
      <c r="A39" s="79">
        <f t="shared" si="8"/>
        <v>21</v>
      </c>
      <c r="B39" s="174">
        <f t="shared" si="9"/>
        <v>21</v>
      </c>
      <c r="C39" s="175">
        <f t="shared" si="10"/>
        <v>20</v>
      </c>
      <c r="D39" s="176">
        <f t="shared" si="11"/>
        <v>33.5</v>
      </c>
      <c r="E39" s="167"/>
      <c r="F39" s="177">
        <f t="shared" si="4"/>
        <v>690.21</v>
      </c>
      <c r="G39" s="169">
        <f t="shared" si="5"/>
        <v>7309.21</v>
      </c>
      <c r="H39" s="177">
        <f t="shared" si="0"/>
        <v>2.0557456287254707</v>
      </c>
      <c r="I39" s="177">
        <f t="shared" si="1"/>
        <v>3.1499737984535536</v>
      </c>
      <c r="J39" s="178">
        <f t="shared" si="2"/>
        <v>1444.0668458015271</v>
      </c>
      <c r="K39" s="171">
        <f t="shared" si="3"/>
        <v>-30.20344305025781</v>
      </c>
      <c r="L39" s="179">
        <f t="shared" si="6"/>
        <v>3192.6629280000002</v>
      </c>
      <c r="M39" s="180">
        <v>3350</v>
      </c>
      <c r="N39" s="216">
        <v>21</v>
      </c>
      <c r="O39" s="228">
        <f t="shared" si="7"/>
        <v>21</v>
      </c>
      <c r="R39" s="188"/>
      <c r="S39" s="189"/>
      <c r="T39" s="190"/>
    </row>
    <row r="40" spans="1:20" ht="13.75" thickBot="1" x14ac:dyDescent="0.85">
      <c r="A40" s="79">
        <f t="shared" si="8"/>
        <v>22</v>
      </c>
      <c r="B40" s="174">
        <f t="shared" si="9"/>
        <v>22</v>
      </c>
      <c r="C40" s="175">
        <f t="shared" si="10"/>
        <v>19</v>
      </c>
      <c r="D40" s="176">
        <f t="shared" si="11"/>
        <v>33.61</v>
      </c>
      <c r="E40" s="167"/>
      <c r="F40" s="177">
        <f t="shared" si="4"/>
        <v>723.82</v>
      </c>
      <c r="G40" s="169">
        <f t="shared" si="5"/>
        <v>7342.82</v>
      </c>
      <c r="H40" s="177">
        <f t="shared" si="0"/>
        <v>2.1558508294346219</v>
      </c>
      <c r="I40" s="177">
        <f t="shared" si="1"/>
        <v>3.3033627950864974</v>
      </c>
      <c r="J40" s="178">
        <f t="shared" si="2"/>
        <v>1514.3861496183208</v>
      </c>
      <c r="K40" s="171">
        <f t="shared" si="3"/>
        <v>-30.342327788953124</v>
      </c>
      <c r="L40" s="179">
        <f t="shared" si="6"/>
        <v>3207.3437760000002</v>
      </c>
      <c r="M40" s="180">
        <v>3361</v>
      </c>
      <c r="N40" s="216">
        <v>22</v>
      </c>
      <c r="O40" s="228">
        <f t="shared" si="7"/>
        <v>22</v>
      </c>
      <c r="R40" s="188"/>
      <c r="S40" s="189"/>
      <c r="T40" s="190"/>
    </row>
    <row r="41" spans="1:20" ht="13.75" thickBot="1" x14ac:dyDescent="0.85">
      <c r="A41" s="79">
        <f t="shared" si="8"/>
        <v>23</v>
      </c>
      <c r="B41" s="174">
        <f t="shared" si="9"/>
        <v>23</v>
      </c>
      <c r="C41" s="175">
        <f t="shared" si="10"/>
        <v>18</v>
      </c>
      <c r="D41" s="176">
        <f t="shared" si="11"/>
        <v>31.72</v>
      </c>
      <c r="E41" s="167"/>
      <c r="F41" s="177">
        <f t="shared" si="4"/>
        <v>755.54000000000008</v>
      </c>
      <c r="G41" s="169">
        <f t="shared" si="5"/>
        <v>7374.54</v>
      </c>
      <c r="H41" s="177">
        <f t="shared" si="0"/>
        <v>2.2503267879735764</v>
      </c>
      <c r="I41" s="177">
        <f t="shared" si="1"/>
        <v>3.4481262277909597</v>
      </c>
      <c r="J41" s="178">
        <f t="shared" si="2"/>
        <v>1580.7511694656491</v>
      </c>
      <c r="K41" s="171">
        <f t="shared" si="3"/>
        <v>-30.473402585484376</v>
      </c>
      <c r="L41" s="179">
        <f t="shared" si="6"/>
        <v>3221.1990720000003</v>
      </c>
      <c r="M41" s="180">
        <v>3172</v>
      </c>
      <c r="N41" s="216">
        <v>23</v>
      </c>
      <c r="O41" s="228">
        <f t="shared" si="7"/>
        <v>23</v>
      </c>
      <c r="R41" s="188"/>
      <c r="S41" s="189"/>
      <c r="T41" s="190"/>
    </row>
    <row r="42" spans="1:20" ht="13.75" thickBot="1" x14ac:dyDescent="0.85">
      <c r="A42" s="79">
        <f t="shared" si="8"/>
        <v>24</v>
      </c>
      <c r="B42" s="174">
        <f t="shared" si="9"/>
        <v>24</v>
      </c>
      <c r="C42" s="175">
        <f t="shared" si="10"/>
        <v>17</v>
      </c>
      <c r="D42" s="176">
        <f t="shared" si="11"/>
        <v>33.32</v>
      </c>
      <c r="E42" s="167"/>
      <c r="F42" s="177">
        <f t="shared" si="4"/>
        <v>788.86000000000013</v>
      </c>
      <c r="G42" s="169">
        <f t="shared" si="5"/>
        <v>7407.8600000000006</v>
      </c>
      <c r="H42" s="177">
        <f t="shared" si="0"/>
        <v>2.3495682425296285</v>
      </c>
      <c r="I42" s="177">
        <f t="shared" si="1"/>
        <v>3.6001917251967819</v>
      </c>
      <c r="J42" s="178">
        <f t="shared" si="2"/>
        <v>1650.4637312977102</v>
      </c>
      <c r="K42" s="171">
        <f t="shared" si="3"/>
        <v>-30.611088973265627</v>
      </c>
      <c r="L42" s="179">
        <f t="shared" si="6"/>
        <v>3235.7532480000004</v>
      </c>
      <c r="M42" s="180">
        <v>3332</v>
      </c>
      <c r="N42" s="216">
        <v>24</v>
      </c>
      <c r="O42" s="228">
        <f t="shared" si="7"/>
        <v>24</v>
      </c>
      <c r="R42" s="188"/>
      <c r="S42" s="189"/>
      <c r="T42" s="190"/>
    </row>
    <row r="43" spans="1:20" ht="13.75" thickBot="1" x14ac:dyDescent="0.85">
      <c r="A43" s="79">
        <f t="shared" si="8"/>
        <v>25</v>
      </c>
      <c r="B43" s="174">
        <f t="shared" si="9"/>
        <v>25</v>
      </c>
      <c r="C43" s="175">
        <f t="shared" si="10"/>
        <v>16</v>
      </c>
      <c r="D43" s="176">
        <f t="shared" si="11"/>
        <v>32.43</v>
      </c>
      <c r="E43" s="167"/>
      <c r="F43" s="177">
        <f t="shared" si="4"/>
        <v>821.29000000000008</v>
      </c>
      <c r="G43" s="169">
        <f t="shared" si="5"/>
        <v>7440.29</v>
      </c>
      <c r="H43" s="177">
        <f t="shared" si="0"/>
        <v>2.4461588899261701</v>
      </c>
      <c r="I43" s="177">
        <f t="shared" si="1"/>
        <v>3.748195449112472</v>
      </c>
      <c r="J43" s="178">
        <f t="shared" si="2"/>
        <v>1718.3142229007635</v>
      </c>
      <c r="K43" s="171">
        <f t="shared" si="3"/>
        <v>-30.745097663414061</v>
      </c>
      <c r="L43" s="179">
        <f t="shared" si="6"/>
        <v>3249.9186720000002</v>
      </c>
      <c r="M43" s="180">
        <v>3243</v>
      </c>
      <c r="N43" s="216">
        <v>25</v>
      </c>
      <c r="O43" s="228">
        <f t="shared" si="7"/>
        <v>25</v>
      </c>
      <c r="R43" s="188"/>
      <c r="S43" s="189"/>
      <c r="T43" s="190"/>
    </row>
    <row r="44" spans="1:20" ht="13.75" thickBot="1" x14ac:dyDescent="0.85">
      <c r="A44" s="79">
        <f t="shared" si="8"/>
        <v>26</v>
      </c>
      <c r="B44" s="174">
        <f t="shared" si="9"/>
        <v>26</v>
      </c>
      <c r="C44" s="175">
        <f t="shared" si="10"/>
        <v>15</v>
      </c>
      <c r="D44" s="176">
        <f t="shared" si="11"/>
        <v>31.35</v>
      </c>
      <c r="E44" s="167"/>
      <c r="F44" s="177">
        <f t="shared" si="4"/>
        <v>852.6400000000001</v>
      </c>
      <c r="G44" s="169">
        <f t="shared" si="5"/>
        <v>7471.64</v>
      </c>
      <c r="H44" s="177">
        <f t="shared" si="0"/>
        <v>2.539532827511171</v>
      </c>
      <c r="I44" s="177">
        <f t="shared" si="1"/>
        <v>3.8912702793547447</v>
      </c>
      <c r="J44" s="178">
        <f t="shared" si="2"/>
        <v>1783.9051236641226</v>
      </c>
      <c r="K44" s="171">
        <f t="shared" si="3"/>
        <v>-30.874643529468752</v>
      </c>
      <c r="L44" s="179">
        <f t="shared" si="6"/>
        <v>3263.6123520000001</v>
      </c>
      <c r="M44" s="180">
        <v>3135</v>
      </c>
      <c r="N44" s="216">
        <v>26</v>
      </c>
      <c r="O44" s="228">
        <f t="shared" si="7"/>
        <v>26</v>
      </c>
      <c r="R44" s="188"/>
      <c r="S44" s="189"/>
      <c r="T44" s="190"/>
    </row>
    <row r="45" spans="1:20" ht="13.75" thickBot="1" x14ac:dyDescent="0.85">
      <c r="A45" s="79">
        <f t="shared" si="8"/>
        <v>27</v>
      </c>
      <c r="B45" s="174">
        <f t="shared" si="9"/>
        <v>27</v>
      </c>
      <c r="C45" s="175">
        <f t="shared" si="10"/>
        <v>14</v>
      </c>
      <c r="D45" s="176">
        <f t="shared" si="11"/>
        <v>31.03</v>
      </c>
      <c r="E45" s="167"/>
      <c r="F45" s="177">
        <f t="shared" si="4"/>
        <v>883.67000000000007</v>
      </c>
      <c r="G45" s="169">
        <f t="shared" si="5"/>
        <v>7502.67</v>
      </c>
      <c r="H45" s="177">
        <f t="shared" si="0"/>
        <v>2.6319536658927527</v>
      </c>
      <c r="I45" s="177">
        <f t="shared" si="1"/>
        <v>4.0328846966567449</v>
      </c>
      <c r="J45" s="178">
        <f t="shared" si="2"/>
        <v>1848.8265160305345</v>
      </c>
      <c r="K45" s="171">
        <f t="shared" si="3"/>
        <v>-31.002867077273436</v>
      </c>
      <c r="L45" s="179">
        <f t="shared" si="6"/>
        <v>3277.166256</v>
      </c>
      <c r="M45" s="180">
        <v>3103</v>
      </c>
      <c r="N45" s="216">
        <v>27</v>
      </c>
      <c r="O45" s="228">
        <f t="shared" si="7"/>
        <v>27</v>
      </c>
      <c r="R45" s="188"/>
      <c r="S45" s="189"/>
      <c r="T45" s="190"/>
    </row>
    <row r="46" spans="1:20" ht="13.75" thickBot="1" x14ac:dyDescent="0.85">
      <c r="A46" s="79">
        <f t="shared" si="8"/>
        <v>28</v>
      </c>
      <c r="B46" s="174">
        <f t="shared" si="9"/>
        <v>28</v>
      </c>
      <c r="C46" s="175">
        <f t="shared" si="10"/>
        <v>13</v>
      </c>
      <c r="D46" s="176">
        <f t="shared" si="11"/>
        <v>34.119999999999997</v>
      </c>
      <c r="E46" s="167"/>
      <c r="F46" s="177">
        <f t="shared" si="4"/>
        <v>917.79000000000008</v>
      </c>
      <c r="G46" s="169">
        <f t="shared" si="5"/>
        <v>7536.79</v>
      </c>
      <c r="H46" s="177">
        <f t="shared" si="0"/>
        <v>2.7335778684573535</v>
      </c>
      <c r="I46" s="177">
        <f t="shared" si="1"/>
        <v>4.1886012264132475</v>
      </c>
      <c r="J46" s="178">
        <f t="shared" si="2"/>
        <v>1920.212848854962</v>
      </c>
      <c r="K46" s="171">
        <f t="shared" si="3"/>
        <v>-31.143859260679687</v>
      </c>
      <c r="L46" s="179">
        <f t="shared" si="6"/>
        <v>3292.069872</v>
      </c>
      <c r="M46" s="180">
        <v>3412</v>
      </c>
      <c r="N46" s="216">
        <v>28</v>
      </c>
      <c r="O46" s="228">
        <f t="shared" si="7"/>
        <v>28</v>
      </c>
      <c r="R46" s="188"/>
      <c r="S46" s="189"/>
      <c r="T46" s="190"/>
    </row>
    <row r="47" spans="1:20" ht="13.75" thickBot="1" x14ac:dyDescent="0.85">
      <c r="A47" s="79">
        <f t="shared" si="8"/>
        <v>29</v>
      </c>
      <c r="B47" s="174">
        <f t="shared" si="9"/>
        <v>29</v>
      </c>
      <c r="C47" s="175">
        <f t="shared" si="10"/>
        <v>12</v>
      </c>
      <c r="D47" s="176">
        <f t="shared" si="11"/>
        <v>33.770000000000003</v>
      </c>
      <c r="E47" s="167"/>
      <c r="F47" s="177">
        <f t="shared" si="4"/>
        <v>951.56000000000006</v>
      </c>
      <c r="G47" s="169">
        <f t="shared" si="5"/>
        <v>7570.56</v>
      </c>
      <c r="H47" s="177">
        <f t="shared" si="0"/>
        <v>2.8341596187682141</v>
      </c>
      <c r="I47" s="177">
        <f t="shared" si="1"/>
        <v>4.3427204295163264</v>
      </c>
      <c r="J47" s="178">
        <f t="shared" si="2"/>
        <v>1990.8669068702293</v>
      </c>
      <c r="K47" s="171">
        <f t="shared" si="3"/>
        <v>-31.283405158500003</v>
      </c>
      <c r="L47" s="179">
        <f t="shared" si="6"/>
        <v>3306.8206080000004</v>
      </c>
      <c r="M47" s="180">
        <v>3377</v>
      </c>
      <c r="N47" s="216">
        <v>29</v>
      </c>
      <c r="O47" s="228">
        <f t="shared" si="7"/>
        <v>29</v>
      </c>
      <c r="R47" s="188"/>
      <c r="S47" s="189"/>
      <c r="T47" s="190"/>
    </row>
    <row r="48" spans="1:20" ht="13.75" thickBot="1" x14ac:dyDescent="0.85">
      <c r="A48" s="79">
        <f t="shared" si="8"/>
        <v>30</v>
      </c>
      <c r="B48" s="174">
        <f t="shared" si="9"/>
        <v>30</v>
      </c>
      <c r="C48" s="175">
        <f t="shared" si="10"/>
        <v>11</v>
      </c>
      <c r="D48" s="176">
        <f t="shared" si="11"/>
        <v>33.36</v>
      </c>
      <c r="E48" s="181">
        <f>SUM(D39:D48)</f>
        <v>328.21</v>
      </c>
      <c r="F48" s="177">
        <f t="shared" si="4"/>
        <v>984.92000000000007</v>
      </c>
      <c r="G48" s="169">
        <f t="shared" si="5"/>
        <v>7603.92</v>
      </c>
      <c r="H48" s="177">
        <f t="shared" si="0"/>
        <v>2.9335202107246934</v>
      </c>
      <c r="I48" s="177">
        <f t="shared" si="1"/>
        <v>4.4949684785396826</v>
      </c>
      <c r="J48" s="178">
        <f t="shared" si="2"/>
        <v>2060.6631572519086</v>
      </c>
      <c r="K48" s="171">
        <f t="shared" si="3"/>
        <v>-31.421256836062501</v>
      </c>
      <c r="L48" s="179">
        <f t="shared" si="6"/>
        <v>3321.3922560000001</v>
      </c>
      <c r="M48" s="180">
        <v>3336</v>
      </c>
      <c r="N48" s="216">
        <v>30</v>
      </c>
      <c r="O48" s="228">
        <f t="shared" si="7"/>
        <v>30</v>
      </c>
      <c r="R48" s="188"/>
      <c r="S48" s="189"/>
      <c r="T48" s="190"/>
    </row>
    <row r="49" spans="1:20" ht="13.75" thickBot="1" x14ac:dyDescent="0.85">
      <c r="A49" s="79">
        <f t="shared" si="8"/>
        <v>31</v>
      </c>
      <c r="B49" s="174">
        <f t="shared" si="9"/>
        <v>31</v>
      </c>
      <c r="C49" s="175">
        <f t="shared" si="10"/>
        <v>10</v>
      </c>
      <c r="D49" s="177">
        <f t="shared" si="11"/>
        <v>32.659999999999997</v>
      </c>
      <c r="F49" s="177">
        <f t="shared" si="4"/>
        <v>1017.58</v>
      </c>
      <c r="G49" s="169">
        <f t="shared" si="5"/>
        <v>7636.58</v>
      </c>
      <c r="H49" s="177">
        <f t="shared" si="0"/>
        <v>3.0307958981736927</v>
      </c>
      <c r="I49" s="177">
        <f t="shared" si="1"/>
        <v>4.6440218742561932</v>
      </c>
      <c r="J49" s="178">
        <f t="shared" si="2"/>
        <v>2128.9948580152673</v>
      </c>
      <c r="K49" s="171">
        <f t="shared" si="3"/>
        <v>-31.556215942453125</v>
      </c>
      <c r="L49" s="179">
        <f t="shared" si="6"/>
        <v>3335.658144</v>
      </c>
      <c r="M49" s="180">
        <v>3266</v>
      </c>
      <c r="N49" s="216">
        <v>31</v>
      </c>
      <c r="O49" s="228">
        <f t="shared" si="7"/>
        <v>31</v>
      </c>
      <c r="R49" s="188"/>
      <c r="S49" s="189"/>
      <c r="T49" s="190"/>
    </row>
    <row r="50" spans="1:20" ht="13.75" thickBot="1" x14ac:dyDescent="0.85">
      <c r="A50" s="79">
        <f t="shared" si="8"/>
        <v>32</v>
      </c>
      <c r="B50" s="174">
        <f t="shared" si="9"/>
        <v>32</v>
      </c>
      <c r="C50" s="175">
        <f t="shared" si="10"/>
        <v>9</v>
      </c>
      <c r="D50" s="176">
        <f t="shared" si="11"/>
        <v>34.1</v>
      </c>
      <c r="E50" s="167"/>
      <c r="F50" s="177">
        <f t="shared" si="4"/>
        <v>1051.68</v>
      </c>
      <c r="G50" s="169">
        <f t="shared" si="5"/>
        <v>7670.68</v>
      </c>
      <c r="H50" s="177">
        <f t="shared" si="0"/>
        <v>3.1323605320380796</v>
      </c>
      <c r="I50" s="177">
        <f t="shared" si="1"/>
        <v>4.7996471282039286</v>
      </c>
      <c r="J50" s="178">
        <f t="shared" si="2"/>
        <v>2200.339346564886</v>
      </c>
      <c r="K50" s="171">
        <f t="shared" si="3"/>
        <v>-31.697125480968751</v>
      </c>
      <c r="L50" s="179">
        <f t="shared" si="6"/>
        <v>3350.5530240000003</v>
      </c>
      <c r="M50" s="180">
        <v>3410</v>
      </c>
      <c r="N50" s="216">
        <v>32</v>
      </c>
      <c r="O50" s="228">
        <f t="shared" si="7"/>
        <v>32</v>
      </c>
      <c r="R50" s="188"/>
      <c r="S50" s="189"/>
      <c r="T50" s="190"/>
    </row>
    <row r="51" spans="1:20" ht="13.75" thickBot="1" x14ac:dyDescent="0.85">
      <c r="A51" s="79">
        <f t="shared" si="8"/>
        <v>33</v>
      </c>
      <c r="B51" s="174">
        <f t="shared" si="9"/>
        <v>33</v>
      </c>
      <c r="C51" s="175">
        <f t="shared" si="10"/>
        <v>8</v>
      </c>
      <c r="D51" s="176">
        <f t="shared" si="11"/>
        <v>32.950000000000003</v>
      </c>
      <c r="E51" s="167"/>
      <c r="F51" s="177">
        <f t="shared" si="4"/>
        <v>1084.6300000000001</v>
      </c>
      <c r="G51" s="169">
        <f t="shared" si="5"/>
        <v>7703.63</v>
      </c>
      <c r="H51" s="177">
        <f t="shared" si="0"/>
        <v>3.2304999656401781</v>
      </c>
      <c r="I51" s="177">
        <f t="shared" si="1"/>
        <v>4.9500240231475612</v>
      </c>
      <c r="J51" s="178">
        <f t="shared" si="2"/>
        <v>2269.2777893129773</v>
      </c>
      <c r="K51" s="171">
        <f t="shared" si="3"/>
        <v>-31.833282938273438</v>
      </c>
      <c r="L51" s="179">
        <f t="shared" si="6"/>
        <v>3364.9455840000001</v>
      </c>
      <c r="M51" s="180">
        <v>3295</v>
      </c>
      <c r="N51" s="216">
        <v>33</v>
      </c>
      <c r="O51" s="228">
        <f t="shared" si="7"/>
        <v>33</v>
      </c>
      <c r="R51" s="188"/>
      <c r="S51" s="189"/>
      <c r="T51" s="190"/>
    </row>
    <row r="52" spans="1:20" ht="13.75" thickBot="1" x14ac:dyDescent="0.85">
      <c r="A52" s="79">
        <f t="shared" si="8"/>
        <v>34</v>
      </c>
      <c r="B52" s="174">
        <f t="shared" si="9"/>
        <v>34</v>
      </c>
      <c r="C52" s="175">
        <f t="shared" si="10"/>
        <v>7</v>
      </c>
      <c r="D52" s="176">
        <f t="shared" si="11"/>
        <v>33.35</v>
      </c>
      <c r="E52" s="167"/>
      <c r="F52" s="177">
        <f t="shared" si="4"/>
        <v>1117.98</v>
      </c>
      <c r="G52" s="169">
        <f t="shared" si="5"/>
        <v>7736.98</v>
      </c>
      <c r="H52" s="177">
        <f t="shared" si="0"/>
        <v>3.3298307732465506</v>
      </c>
      <c r="I52" s="177">
        <f t="shared" si="1"/>
        <v>5.1022264342665338</v>
      </c>
      <c r="J52" s="178">
        <f t="shared" si="2"/>
        <v>2339.0531175572523</v>
      </c>
      <c r="K52" s="171">
        <f t="shared" si="3"/>
        <v>-31.971093293390624</v>
      </c>
      <c r="L52" s="179">
        <f t="shared" si="6"/>
        <v>3379.5128639999998</v>
      </c>
      <c r="M52" s="180">
        <v>3335</v>
      </c>
      <c r="N52" s="216">
        <v>34</v>
      </c>
      <c r="O52" s="228">
        <f t="shared" si="7"/>
        <v>34</v>
      </c>
      <c r="R52" s="188"/>
      <c r="S52" s="189"/>
      <c r="T52" s="190"/>
    </row>
    <row r="53" spans="1:20" ht="13.75" thickBot="1" x14ac:dyDescent="0.85">
      <c r="A53" s="79">
        <f t="shared" si="8"/>
        <v>35</v>
      </c>
      <c r="B53" s="174">
        <f t="shared" si="9"/>
        <v>35</v>
      </c>
      <c r="C53" s="175">
        <f t="shared" si="10"/>
        <v>6</v>
      </c>
      <c r="D53" s="176">
        <f t="shared" si="11"/>
        <v>33.47</v>
      </c>
      <c r="E53" s="167"/>
      <c r="F53" s="177">
        <f t="shared" si="4"/>
        <v>1151.45</v>
      </c>
      <c r="G53" s="169">
        <f t="shared" si="5"/>
        <v>7770.45</v>
      </c>
      <c r="H53" s="177">
        <f t="shared" si="0"/>
        <v>3.4295189930542058</v>
      </c>
      <c r="I53" s="177">
        <f t="shared" si="1"/>
        <v>5.2549765002381079</v>
      </c>
      <c r="J53" s="178">
        <f t="shared" si="2"/>
        <v>2409.0795114503817</v>
      </c>
      <c r="K53" s="171">
        <f t="shared" si="3"/>
        <v>-32.109399517851564</v>
      </c>
      <c r="L53" s="179">
        <f t="shared" si="6"/>
        <v>3394.13256</v>
      </c>
      <c r="M53" s="180">
        <v>3347</v>
      </c>
      <c r="N53" s="216">
        <v>35</v>
      </c>
      <c r="O53" s="228">
        <f t="shared" si="7"/>
        <v>35</v>
      </c>
      <c r="R53" s="188"/>
      <c r="S53" s="189"/>
      <c r="T53" s="190"/>
    </row>
    <row r="54" spans="1:20" ht="13.75" thickBot="1" x14ac:dyDescent="0.85">
      <c r="A54" s="79">
        <f t="shared" si="8"/>
        <v>36</v>
      </c>
      <c r="B54" s="174">
        <f t="shared" si="9"/>
        <v>36</v>
      </c>
      <c r="C54" s="175">
        <f t="shared" si="10"/>
        <v>5</v>
      </c>
      <c r="D54" s="176">
        <f t="shared" si="11"/>
        <v>33.590000000000003</v>
      </c>
      <c r="E54" s="167"/>
      <c r="F54" s="177">
        <f t="shared" si="4"/>
        <v>1185.04</v>
      </c>
      <c r="G54" s="169">
        <f t="shared" si="5"/>
        <v>7804.04</v>
      </c>
      <c r="H54" s="177">
        <f t="shared" si="0"/>
        <v>3.5295646250631427</v>
      </c>
      <c r="I54" s="177">
        <f t="shared" si="1"/>
        <v>5.4082742210622845</v>
      </c>
      <c r="J54" s="178">
        <f t="shared" si="2"/>
        <v>2479.3569709923668</v>
      </c>
      <c r="K54" s="171">
        <f t="shared" si="3"/>
        <v>-32.248201611656249</v>
      </c>
      <c r="L54" s="179">
        <f t="shared" si="6"/>
        <v>3408.8046720000002</v>
      </c>
      <c r="M54" s="180">
        <v>3359</v>
      </c>
      <c r="N54" s="216">
        <v>36</v>
      </c>
      <c r="O54" s="228">
        <f t="shared" si="7"/>
        <v>36</v>
      </c>
      <c r="R54" s="188"/>
      <c r="S54" s="189"/>
      <c r="T54" s="190"/>
    </row>
    <row r="55" spans="1:20" ht="13.75" thickBot="1" x14ac:dyDescent="0.85">
      <c r="A55" s="79">
        <f t="shared" si="8"/>
        <v>37</v>
      </c>
      <c r="B55" s="174">
        <f t="shared" si="9"/>
        <v>37</v>
      </c>
      <c r="C55" s="175">
        <f t="shared" si="10"/>
        <v>4</v>
      </c>
      <c r="D55" s="176">
        <f t="shared" si="11"/>
        <v>32.840000000000003</v>
      </c>
      <c r="E55" s="167"/>
      <c r="F55" s="177">
        <f t="shared" si="4"/>
        <v>1217.8799999999999</v>
      </c>
      <c r="G55" s="169">
        <f t="shared" si="5"/>
        <v>7836.88</v>
      </c>
      <c r="H55" s="177">
        <f t="shared" si="0"/>
        <v>3.6273764308140652</v>
      </c>
      <c r="I55" s="177">
        <f t="shared" si="1"/>
        <v>5.5581490990576974</v>
      </c>
      <c r="J55" s="178">
        <f t="shared" si="2"/>
        <v>2548.0652702290076</v>
      </c>
      <c r="K55" s="171">
        <f t="shared" si="3"/>
        <v>-32.383904522062501</v>
      </c>
      <c r="L55" s="179">
        <f t="shared" si="6"/>
        <v>3423.1491840000003</v>
      </c>
      <c r="M55" s="180">
        <v>3284</v>
      </c>
      <c r="N55" s="216">
        <v>37</v>
      </c>
      <c r="O55" s="228">
        <f t="shared" si="7"/>
        <v>37</v>
      </c>
      <c r="R55" s="188"/>
      <c r="S55" s="189"/>
      <c r="T55" s="190"/>
    </row>
    <row r="56" spans="1:20" ht="13.75" thickBot="1" x14ac:dyDescent="0.85">
      <c r="A56" s="79">
        <f t="shared" si="8"/>
        <v>38</v>
      </c>
      <c r="B56" s="174">
        <f t="shared" si="9"/>
        <v>38</v>
      </c>
      <c r="C56" s="175">
        <f t="shared" si="10"/>
        <v>3</v>
      </c>
      <c r="D56" s="176">
        <f t="shared" si="11"/>
        <v>32.380000000000003</v>
      </c>
      <c r="E56" s="167"/>
      <c r="F56" s="177">
        <f t="shared" si="4"/>
        <v>1250.26</v>
      </c>
      <c r="G56" s="169">
        <f t="shared" si="5"/>
        <v>7869.26</v>
      </c>
      <c r="H56" s="177">
        <f t="shared" si="0"/>
        <v>3.723818156460073</v>
      </c>
      <c r="I56" s="177">
        <f t="shared" si="1"/>
        <v>5.7059246334514713</v>
      </c>
      <c r="J56" s="178">
        <f t="shared" si="2"/>
        <v>2615.8111511450384</v>
      </c>
      <c r="K56" s="171">
        <f t="shared" si="3"/>
        <v>-32.517706599984372</v>
      </c>
      <c r="L56" s="179">
        <f t="shared" si="6"/>
        <v>3437.2927680000003</v>
      </c>
      <c r="M56" s="180">
        <v>3238</v>
      </c>
      <c r="N56" s="216">
        <v>38</v>
      </c>
      <c r="O56" s="228">
        <f t="shared" si="7"/>
        <v>38</v>
      </c>
      <c r="R56" s="188"/>
      <c r="S56" s="189"/>
      <c r="T56" s="190"/>
    </row>
    <row r="57" spans="1:20" ht="13.75" thickBot="1" x14ac:dyDescent="0.85">
      <c r="A57" s="79">
        <f t="shared" si="8"/>
        <v>39</v>
      </c>
      <c r="B57" s="174">
        <f t="shared" si="9"/>
        <v>39</v>
      </c>
      <c r="C57" s="175">
        <f t="shared" si="10"/>
        <v>2</v>
      </c>
      <c r="D57" s="176">
        <f t="shared" si="11"/>
        <v>32.18</v>
      </c>
      <c r="E57" s="167"/>
      <c r="F57" s="177">
        <f t="shared" si="4"/>
        <v>1282.44</v>
      </c>
      <c r="G57" s="169">
        <f t="shared" si="5"/>
        <v>7901.4400000000005</v>
      </c>
      <c r="H57" s="177">
        <f t="shared" si="0"/>
        <v>3.8196641951039432</v>
      </c>
      <c r="I57" s="177">
        <f t="shared" si="1"/>
        <v>5.8527874097575747</v>
      </c>
      <c r="J57" s="178">
        <f t="shared" si="2"/>
        <v>2683.1385893129777</v>
      </c>
      <c r="K57" s="171">
        <f t="shared" si="3"/>
        <v>-32.650682229000004</v>
      </c>
      <c r="L57" s="179">
        <f t="shared" si="6"/>
        <v>3451.3489920000002</v>
      </c>
      <c r="M57" s="180">
        <v>3218</v>
      </c>
      <c r="N57" s="216">
        <v>39</v>
      </c>
      <c r="O57" s="228">
        <f t="shared" si="7"/>
        <v>39</v>
      </c>
      <c r="R57" s="188"/>
      <c r="S57" s="189"/>
      <c r="T57" s="190"/>
    </row>
    <row r="58" spans="1:20" ht="13.75" thickBot="1" x14ac:dyDescent="0.85">
      <c r="A58" s="79">
        <f t="shared" si="8"/>
        <v>40</v>
      </c>
      <c r="B58" s="174">
        <f t="shared" si="9"/>
        <v>40</v>
      </c>
      <c r="C58" s="175">
        <f t="shared" si="10"/>
        <v>1</v>
      </c>
      <c r="D58" s="176">
        <f t="shared" si="11"/>
        <v>32.44</v>
      </c>
      <c r="E58" s="181">
        <f>SUM(D49:D58)</f>
        <v>329.96000000000004</v>
      </c>
      <c r="F58" s="177">
        <f t="shared" si="4"/>
        <v>1314.88</v>
      </c>
      <c r="G58" s="169">
        <f t="shared" si="5"/>
        <v>7933.88</v>
      </c>
      <c r="H58" s="177">
        <f t="shared" si="0"/>
        <v>3.916284626850592</v>
      </c>
      <c r="I58" s="177">
        <f t="shared" si="1"/>
        <v>6.0008367715776485</v>
      </c>
      <c r="J58" s="178">
        <f t="shared" si="2"/>
        <v>2751.0100030534354</v>
      </c>
      <c r="K58" s="171">
        <f t="shared" si="3"/>
        <v>-32.784732241593751</v>
      </c>
      <c r="L58" s="179">
        <f t="shared" si="6"/>
        <v>3465.5187840000003</v>
      </c>
      <c r="M58" s="180">
        <v>3244</v>
      </c>
      <c r="N58" s="216">
        <v>40</v>
      </c>
      <c r="O58" s="228">
        <f t="shared" si="7"/>
        <v>40</v>
      </c>
      <c r="R58" s="188"/>
      <c r="S58" s="189"/>
      <c r="T58" s="190"/>
    </row>
    <row r="59" spans="1:20" ht="13.75" thickBot="1" x14ac:dyDescent="0.85">
      <c r="A59" s="79">
        <f t="shared" si="8"/>
        <v>41</v>
      </c>
      <c r="B59" s="174">
        <f t="shared" si="9"/>
        <v>41</v>
      </c>
      <c r="C59" s="175">
        <f t="shared" si="10"/>
        <v>0</v>
      </c>
      <c r="D59" s="176">
        <f t="shared" si="11"/>
        <v>33.5</v>
      </c>
      <c r="E59" s="167"/>
      <c r="F59" s="177">
        <f t="shared" si="4"/>
        <v>1348.38</v>
      </c>
      <c r="G59" s="169">
        <f t="shared" si="5"/>
        <v>7967.38</v>
      </c>
      <c r="H59" s="177">
        <f t="shared" si="0"/>
        <v>4.0160621997085677</v>
      </c>
      <c r="I59" s="177">
        <f t="shared" si="1"/>
        <v>6.1537237512623735</v>
      </c>
      <c r="J59" s="178">
        <f t="shared" si="2"/>
        <v>2821.0991633587792</v>
      </c>
      <c r="K59" s="171">
        <f t="shared" si="3"/>
        <v>-32.923162433390623</v>
      </c>
      <c r="L59" s="179">
        <f t="shared" si="6"/>
        <v>3480.1515840000002</v>
      </c>
      <c r="M59" s="180">
        <v>3350</v>
      </c>
      <c r="N59" s="216">
        <v>41</v>
      </c>
      <c r="O59" s="228">
        <f t="shared" si="7"/>
        <v>41</v>
      </c>
      <c r="R59" s="188"/>
      <c r="S59" s="191"/>
      <c r="T59" s="190"/>
    </row>
    <row r="60" spans="1:20" ht="13.75" thickBot="1" x14ac:dyDescent="0.85">
      <c r="A60" s="79">
        <f t="shared" si="8"/>
        <v>42</v>
      </c>
      <c r="B60" s="174">
        <f t="shared" si="9"/>
        <v>41</v>
      </c>
      <c r="C60" s="175" t="str">
        <f t="shared" si="10"/>
        <v/>
      </c>
      <c r="D60" s="176" t="str">
        <f t="shared" si="11"/>
        <v/>
      </c>
      <c r="E60" s="167"/>
      <c r="F60" s="177" t="str">
        <f t="shared" si="4"/>
        <v/>
      </c>
      <c r="G60" s="169" t="str">
        <f t="shared" si="5"/>
        <v/>
      </c>
      <c r="H60" s="177" t="str">
        <f t="shared" si="0"/>
        <v/>
      </c>
      <c r="I60" s="177" t="str">
        <f t="shared" si="1"/>
        <v/>
      </c>
      <c r="J60" s="178" t="str">
        <f t="shared" si="2"/>
        <v/>
      </c>
      <c r="K60" s="171" t="str">
        <f t="shared" si="3"/>
        <v/>
      </c>
      <c r="L60" s="179" t="e">
        <f t="shared" si="6"/>
        <v>#VALUE!</v>
      </c>
      <c r="M60" s="180"/>
      <c r="N60" s="216">
        <v>42</v>
      </c>
      <c r="O60" s="228">
        <f t="shared" si="7"/>
        <v>42</v>
      </c>
      <c r="R60" s="188"/>
      <c r="S60" s="191"/>
      <c r="T60" s="190"/>
    </row>
    <row r="61" spans="1:20" ht="13.75" thickBot="1" x14ac:dyDescent="0.85">
      <c r="A61" s="79">
        <f t="shared" si="8"/>
        <v>43</v>
      </c>
      <c r="B61" s="174">
        <f t="shared" si="9"/>
        <v>41</v>
      </c>
      <c r="C61" s="175" t="str">
        <f t="shared" si="10"/>
        <v/>
      </c>
      <c r="D61" s="176" t="str">
        <f t="shared" si="11"/>
        <v/>
      </c>
      <c r="E61" s="167"/>
      <c r="F61" s="177" t="str">
        <f t="shared" si="4"/>
        <v/>
      </c>
      <c r="G61" s="169" t="str">
        <f t="shared" si="5"/>
        <v/>
      </c>
      <c r="H61" s="177" t="str">
        <f t="shared" si="0"/>
        <v/>
      </c>
      <c r="I61" s="177" t="str">
        <f t="shared" si="1"/>
        <v/>
      </c>
      <c r="J61" s="178" t="str">
        <f t="shared" si="2"/>
        <v/>
      </c>
      <c r="K61" s="171" t="str">
        <f t="shared" si="3"/>
        <v/>
      </c>
      <c r="L61" s="179" t="e">
        <f t="shared" si="6"/>
        <v>#VALUE!</v>
      </c>
      <c r="M61" s="180"/>
      <c r="N61" s="216">
        <v>43</v>
      </c>
      <c r="O61" s="228">
        <f t="shared" si="7"/>
        <v>43</v>
      </c>
      <c r="R61" s="188"/>
      <c r="S61" s="191"/>
      <c r="T61" s="190"/>
    </row>
    <row r="62" spans="1:20" ht="13.75" thickBot="1" x14ac:dyDescent="0.85">
      <c r="A62" s="79">
        <f t="shared" si="8"/>
        <v>44</v>
      </c>
      <c r="B62" s="174">
        <f t="shared" si="9"/>
        <v>41</v>
      </c>
      <c r="C62" s="175" t="str">
        <f t="shared" si="10"/>
        <v/>
      </c>
      <c r="D62" s="176" t="str">
        <f t="shared" si="11"/>
        <v/>
      </c>
      <c r="E62" s="167"/>
      <c r="F62" s="177" t="str">
        <f t="shared" si="4"/>
        <v/>
      </c>
      <c r="G62" s="169" t="str">
        <f t="shared" si="5"/>
        <v/>
      </c>
      <c r="H62" s="177" t="str">
        <f t="shared" si="0"/>
        <v/>
      </c>
      <c r="I62" s="177" t="str">
        <f t="shared" si="1"/>
        <v/>
      </c>
      <c r="J62" s="178" t="str">
        <f t="shared" si="2"/>
        <v/>
      </c>
      <c r="K62" s="171" t="str">
        <f t="shared" si="3"/>
        <v/>
      </c>
      <c r="L62" s="179" t="e">
        <f t="shared" si="6"/>
        <v>#VALUE!</v>
      </c>
      <c r="M62" s="180"/>
      <c r="N62" s="216">
        <v>44</v>
      </c>
      <c r="O62" s="228">
        <f t="shared" si="7"/>
        <v>44</v>
      </c>
      <c r="R62" s="188"/>
      <c r="S62" s="191"/>
      <c r="T62" s="190"/>
    </row>
    <row r="63" spans="1:20" ht="13.75" thickBot="1" x14ac:dyDescent="0.85">
      <c r="A63" s="79">
        <f t="shared" si="8"/>
        <v>45</v>
      </c>
      <c r="B63" s="174">
        <f t="shared" si="9"/>
        <v>41</v>
      </c>
      <c r="C63" s="175" t="str">
        <f t="shared" si="10"/>
        <v/>
      </c>
      <c r="D63" s="176" t="str">
        <f t="shared" si="11"/>
        <v/>
      </c>
      <c r="E63" s="167"/>
      <c r="F63" s="177" t="str">
        <f t="shared" si="4"/>
        <v/>
      </c>
      <c r="G63" s="169" t="str">
        <f t="shared" si="5"/>
        <v/>
      </c>
      <c r="H63" s="177" t="str">
        <f t="shared" si="0"/>
        <v/>
      </c>
      <c r="I63" s="177" t="str">
        <f t="shared" si="1"/>
        <v/>
      </c>
      <c r="J63" s="178" t="str">
        <f t="shared" si="2"/>
        <v/>
      </c>
      <c r="K63" s="171" t="str">
        <f t="shared" si="3"/>
        <v/>
      </c>
      <c r="L63" s="179" t="e">
        <f t="shared" si="6"/>
        <v>#VALUE!</v>
      </c>
      <c r="M63" s="180"/>
      <c r="N63" s="216">
        <v>45</v>
      </c>
      <c r="O63" s="228">
        <f t="shared" si="7"/>
        <v>45</v>
      </c>
      <c r="R63" s="188"/>
      <c r="S63" s="191"/>
      <c r="T63" s="190"/>
    </row>
    <row r="64" spans="1:20" ht="13.75" thickBot="1" x14ac:dyDescent="0.85">
      <c r="A64" s="79">
        <f t="shared" si="8"/>
        <v>46</v>
      </c>
      <c r="B64" s="174">
        <f t="shared" si="9"/>
        <v>41</v>
      </c>
      <c r="C64" s="175" t="str">
        <f t="shared" si="10"/>
        <v/>
      </c>
      <c r="D64" s="176" t="str">
        <f t="shared" si="11"/>
        <v/>
      </c>
      <c r="E64" s="167"/>
      <c r="F64" s="177" t="str">
        <f t="shared" si="4"/>
        <v/>
      </c>
      <c r="G64" s="169" t="str">
        <f t="shared" si="5"/>
        <v/>
      </c>
      <c r="H64" s="177" t="str">
        <f t="shared" si="0"/>
        <v/>
      </c>
      <c r="I64" s="177" t="str">
        <f t="shared" si="1"/>
        <v/>
      </c>
      <c r="J64" s="178" t="str">
        <f t="shared" si="2"/>
        <v/>
      </c>
      <c r="K64" s="171" t="str">
        <f t="shared" si="3"/>
        <v/>
      </c>
      <c r="L64" s="179" t="e">
        <f t="shared" si="6"/>
        <v>#VALUE!</v>
      </c>
      <c r="M64" s="180"/>
      <c r="N64" s="216">
        <v>46</v>
      </c>
      <c r="O64" s="228">
        <f t="shared" si="7"/>
        <v>46</v>
      </c>
      <c r="R64" s="188"/>
      <c r="S64" s="191"/>
      <c r="T64" s="190"/>
    </row>
    <row r="65" spans="1:20" ht="13.75" thickBot="1" x14ac:dyDescent="0.85">
      <c r="A65" s="79">
        <f t="shared" si="8"/>
        <v>47</v>
      </c>
      <c r="B65" s="174">
        <f t="shared" si="9"/>
        <v>41</v>
      </c>
      <c r="C65" s="175" t="str">
        <f t="shared" si="10"/>
        <v/>
      </c>
      <c r="D65" s="176" t="str">
        <f t="shared" si="11"/>
        <v/>
      </c>
      <c r="E65" s="167"/>
      <c r="F65" s="177" t="str">
        <f t="shared" si="4"/>
        <v/>
      </c>
      <c r="G65" s="169" t="str">
        <f t="shared" si="5"/>
        <v/>
      </c>
      <c r="H65" s="177" t="str">
        <f t="shared" si="0"/>
        <v/>
      </c>
      <c r="I65" s="177" t="str">
        <f t="shared" si="1"/>
        <v/>
      </c>
      <c r="J65" s="178" t="str">
        <f t="shared" si="2"/>
        <v/>
      </c>
      <c r="K65" s="171" t="str">
        <f t="shared" si="3"/>
        <v/>
      </c>
      <c r="L65" s="179" t="e">
        <f t="shared" si="6"/>
        <v>#VALUE!</v>
      </c>
      <c r="M65" s="180"/>
      <c r="N65" s="216">
        <v>47</v>
      </c>
      <c r="O65" s="228">
        <f t="shared" si="7"/>
        <v>47</v>
      </c>
      <c r="R65" s="188"/>
      <c r="S65" s="191"/>
      <c r="T65" s="190"/>
    </row>
    <row r="66" spans="1:20" ht="13.75" thickBot="1" x14ac:dyDescent="0.85">
      <c r="A66" s="79">
        <f t="shared" si="8"/>
        <v>48</v>
      </c>
      <c r="B66" s="174">
        <f t="shared" si="9"/>
        <v>41</v>
      </c>
      <c r="C66" s="175" t="str">
        <f t="shared" si="10"/>
        <v/>
      </c>
      <c r="D66" s="176" t="str">
        <f t="shared" si="11"/>
        <v/>
      </c>
      <c r="E66" s="167"/>
      <c r="F66" s="177" t="str">
        <f t="shared" si="4"/>
        <v/>
      </c>
      <c r="G66" s="169" t="str">
        <f t="shared" si="5"/>
        <v/>
      </c>
      <c r="H66" s="177" t="str">
        <f t="shared" si="0"/>
        <v/>
      </c>
      <c r="I66" s="177" t="str">
        <f t="shared" si="1"/>
        <v/>
      </c>
      <c r="J66" s="178" t="str">
        <f t="shared" si="2"/>
        <v/>
      </c>
      <c r="K66" s="171" t="str">
        <f t="shared" si="3"/>
        <v/>
      </c>
      <c r="L66" s="179" t="e">
        <f t="shared" si="6"/>
        <v>#VALUE!</v>
      </c>
      <c r="M66" s="180"/>
      <c r="N66" s="216">
        <v>48</v>
      </c>
      <c r="O66" s="228">
        <f t="shared" si="7"/>
        <v>48</v>
      </c>
      <c r="R66" s="188"/>
      <c r="S66" s="191"/>
      <c r="T66" s="190"/>
    </row>
    <row r="67" spans="1:20" ht="13.75" thickBot="1" x14ac:dyDescent="0.85">
      <c r="A67" s="79">
        <f t="shared" si="8"/>
        <v>49</v>
      </c>
      <c r="B67" s="174">
        <f t="shared" si="9"/>
        <v>41</v>
      </c>
      <c r="C67" s="175" t="str">
        <f t="shared" si="10"/>
        <v/>
      </c>
      <c r="D67" s="176" t="str">
        <f t="shared" si="11"/>
        <v/>
      </c>
      <c r="E67" s="167"/>
      <c r="F67" s="177" t="str">
        <f t="shared" si="4"/>
        <v/>
      </c>
      <c r="G67" s="169" t="str">
        <f t="shared" si="5"/>
        <v/>
      </c>
      <c r="H67" s="177" t="str">
        <f t="shared" si="0"/>
        <v/>
      </c>
      <c r="I67" s="177" t="str">
        <f t="shared" si="1"/>
        <v/>
      </c>
      <c r="J67" s="178" t="str">
        <f t="shared" si="2"/>
        <v/>
      </c>
      <c r="K67" s="171" t="str">
        <f t="shared" si="3"/>
        <v/>
      </c>
      <c r="L67" s="179" t="e">
        <f t="shared" si="6"/>
        <v>#VALUE!</v>
      </c>
      <c r="M67" s="180"/>
      <c r="N67" s="216">
        <v>49</v>
      </c>
      <c r="O67" s="228">
        <f t="shared" si="7"/>
        <v>49</v>
      </c>
      <c r="R67" s="188"/>
      <c r="S67" s="191"/>
      <c r="T67" s="190"/>
    </row>
    <row r="68" spans="1:20" ht="13.75" thickBot="1" x14ac:dyDescent="0.85">
      <c r="A68" s="79">
        <f t="shared" si="8"/>
        <v>50</v>
      </c>
      <c r="B68" s="174">
        <f t="shared" si="9"/>
        <v>41</v>
      </c>
      <c r="C68" s="175" t="str">
        <f t="shared" si="10"/>
        <v/>
      </c>
      <c r="D68" s="176" t="str">
        <f t="shared" si="11"/>
        <v/>
      </c>
      <c r="E68" s="181">
        <f>SUM(D59:D68)</f>
        <v>33.5</v>
      </c>
      <c r="F68" s="177" t="str">
        <f t="shared" si="4"/>
        <v/>
      </c>
      <c r="G68" s="169" t="str">
        <f t="shared" si="5"/>
        <v/>
      </c>
      <c r="H68" s="177" t="str">
        <f t="shared" si="0"/>
        <v/>
      </c>
      <c r="I68" s="177" t="str">
        <f t="shared" si="1"/>
        <v/>
      </c>
      <c r="J68" s="178" t="str">
        <f t="shared" si="2"/>
        <v/>
      </c>
      <c r="K68" s="171" t="str">
        <f t="shared" si="3"/>
        <v/>
      </c>
      <c r="L68" s="179" t="e">
        <f t="shared" si="6"/>
        <v>#VALUE!</v>
      </c>
      <c r="M68" s="180"/>
      <c r="N68" s="216">
        <v>50</v>
      </c>
      <c r="O68" s="228">
        <f t="shared" si="7"/>
        <v>50</v>
      </c>
      <c r="R68" s="188"/>
      <c r="S68" s="191"/>
      <c r="T68" s="190"/>
    </row>
    <row r="69" spans="1:20" ht="13.75" thickBot="1" x14ac:dyDescent="0.85">
      <c r="A69" s="79">
        <f t="shared" si="8"/>
        <v>51</v>
      </c>
      <c r="B69" s="174">
        <f t="shared" si="9"/>
        <v>41</v>
      </c>
      <c r="C69" s="175" t="str">
        <f t="shared" si="10"/>
        <v/>
      </c>
      <c r="D69" s="176" t="str">
        <f t="shared" si="11"/>
        <v/>
      </c>
      <c r="E69" s="167"/>
      <c r="F69" s="177" t="str">
        <f t="shared" si="4"/>
        <v/>
      </c>
      <c r="G69" s="169" t="str">
        <f t="shared" si="5"/>
        <v/>
      </c>
      <c r="H69" s="177" t="str">
        <f t="shared" si="0"/>
        <v/>
      </c>
      <c r="I69" s="177" t="str">
        <f t="shared" si="1"/>
        <v/>
      </c>
      <c r="J69" s="178" t="str">
        <f t="shared" si="2"/>
        <v/>
      </c>
      <c r="K69" s="171" t="str">
        <f t="shared" si="3"/>
        <v/>
      </c>
      <c r="L69" s="179" t="e">
        <f t="shared" si="6"/>
        <v>#VALUE!</v>
      </c>
      <c r="M69" s="180"/>
      <c r="N69" s="216">
        <v>51</v>
      </c>
      <c r="O69" s="228">
        <f t="shared" si="7"/>
        <v>51</v>
      </c>
      <c r="R69" s="188"/>
      <c r="S69" s="191"/>
      <c r="T69" s="190"/>
    </row>
    <row r="70" spans="1:20" ht="13.75" thickBot="1" x14ac:dyDescent="0.85">
      <c r="A70" s="79">
        <f t="shared" si="8"/>
        <v>52</v>
      </c>
      <c r="B70" s="174">
        <f t="shared" si="9"/>
        <v>41</v>
      </c>
      <c r="C70" s="175" t="str">
        <f t="shared" si="10"/>
        <v/>
      </c>
      <c r="D70" s="176" t="str">
        <f t="shared" si="11"/>
        <v/>
      </c>
      <c r="E70" s="167"/>
      <c r="F70" s="177" t="str">
        <f t="shared" si="4"/>
        <v/>
      </c>
      <c r="G70" s="169" t="str">
        <f t="shared" si="5"/>
        <v/>
      </c>
      <c r="H70" s="177" t="str">
        <f t="shared" si="0"/>
        <v/>
      </c>
      <c r="I70" s="177" t="str">
        <f t="shared" si="1"/>
        <v/>
      </c>
      <c r="J70" s="178" t="str">
        <f t="shared" si="2"/>
        <v/>
      </c>
      <c r="K70" s="171" t="str">
        <f t="shared" si="3"/>
        <v/>
      </c>
      <c r="L70" s="179" t="e">
        <f t="shared" si="6"/>
        <v>#VALUE!</v>
      </c>
      <c r="M70" s="180"/>
      <c r="N70" s="216">
        <v>52</v>
      </c>
      <c r="O70" s="228">
        <f t="shared" si="7"/>
        <v>52</v>
      </c>
      <c r="R70" s="188"/>
      <c r="S70" s="191"/>
      <c r="T70" s="190"/>
    </row>
    <row r="71" spans="1:20" ht="13.75" thickBot="1" x14ac:dyDescent="0.85">
      <c r="A71" s="79">
        <f t="shared" si="8"/>
        <v>53</v>
      </c>
      <c r="B71" s="174">
        <f t="shared" si="9"/>
        <v>41</v>
      </c>
      <c r="C71" s="175" t="str">
        <f t="shared" si="10"/>
        <v/>
      </c>
      <c r="D71" s="176" t="str">
        <f t="shared" si="11"/>
        <v/>
      </c>
      <c r="E71" s="167"/>
      <c r="F71" s="177" t="str">
        <f t="shared" si="4"/>
        <v/>
      </c>
      <c r="G71" s="169" t="str">
        <f t="shared" si="5"/>
        <v/>
      </c>
      <c r="H71" s="177" t="str">
        <f t="shared" si="0"/>
        <v/>
      </c>
      <c r="I71" s="177" t="str">
        <f t="shared" si="1"/>
        <v/>
      </c>
      <c r="J71" s="178" t="str">
        <f t="shared" si="2"/>
        <v/>
      </c>
      <c r="K71" s="171" t="str">
        <f t="shared" si="3"/>
        <v/>
      </c>
      <c r="L71" s="179" t="e">
        <f t="shared" si="6"/>
        <v>#VALUE!</v>
      </c>
      <c r="M71" s="180"/>
      <c r="N71" s="216">
        <v>53</v>
      </c>
      <c r="O71" s="228">
        <f t="shared" si="7"/>
        <v>53</v>
      </c>
      <c r="R71" s="188"/>
      <c r="S71" s="191"/>
      <c r="T71" s="190"/>
    </row>
    <row r="72" spans="1:20" ht="13.75" thickBot="1" x14ac:dyDescent="0.85">
      <c r="A72" s="79">
        <f t="shared" si="8"/>
        <v>54</v>
      </c>
      <c r="B72" s="174">
        <f t="shared" si="9"/>
        <v>41</v>
      </c>
      <c r="C72" s="175" t="str">
        <f t="shared" si="10"/>
        <v/>
      </c>
      <c r="D72" s="176" t="str">
        <f t="shared" si="11"/>
        <v/>
      </c>
      <c r="E72" s="167"/>
      <c r="F72" s="177" t="str">
        <f t="shared" si="4"/>
        <v/>
      </c>
      <c r="G72" s="169" t="str">
        <f t="shared" si="5"/>
        <v/>
      </c>
      <c r="H72" s="177" t="str">
        <f t="shared" si="0"/>
        <v/>
      </c>
      <c r="I72" s="177" t="str">
        <f t="shared" si="1"/>
        <v/>
      </c>
      <c r="J72" s="178" t="str">
        <f t="shared" si="2"/>
        <v/>
      </c>
      <c r="K72" s="171" t="str">
        <f t="shared" si="3"/>
        <v/>
      </c>
      <c r="L72" s="179" t="e">
        <f t="shared" si="6"/>
        <v>#VALUE!</v>
      </c>
      <c r="M72" s="180"/>
      <c r="N72" s="216">
        <v>54</v>
      </c>
      <c r="O72" s="228">
        <f t="shared" si="7"/>
        <v>54</v>
      </c>
      <c r="R72" s="188"/>
      <c r="S72" s="191"/>
      <c r="T72" s="190"/>
    </row>
    <row r="73" spans="1:20" ht="13.75" thickBot="1" x14ac:dyDescent="0.85">
      <c r="A73" s="79">
        <f t="shared" si="8"/>
        <v>55</v>
      </c>
      <c r="B73" s="174">
        <f t="shared" si="9"/>
        <v>41</v>
      </c>
      <c r="C73" s="175" t="str">
        <f t="shared" si="10"/>
        <v/>
      </c>
      <c r="D73" s="176" t="str">
        <f t="shared" si="11"/>
        <v/>
      </c>
      <c r="E73" s="167"/>
      <c r="F73" s="177" t="str">
        <f t="shared" si="4"/>
        <v/>
      </c>
      <c r="G73" s="169" t="str">
        <f t="shared" si="5"/>
        <v/>
      </c>
      <c r="H73" s="177" t="str">
        <f t="shared" si="0"/>
        <v/>
      </c>
      <c r="I73" s="177" t="str">
        <f t="shared" si="1"/>
        <v/>
      </c>
      <c r="J73" s="178" t="str">
        <f t="shared" si="2"/>
        <v/>
      </c>
      <c r="K73" s="171" t="str">
        <f t="shared" si="3"/>
        <v/>
      </c>
      <c r="L73" s="179" t="e">
        <f t="shared" si="6"/>
        <v>#VALUE!</v>
      </c>
      <c r="M73" s="180"/>
      <c r="N73" s="216">
        <v>55</v>
      </c>
      <c r="O73" s="228">
        <f t="shared" si="7"/>
        <v>55</v>
      </c>
      <c r="R73" s="188"/>
      <c r="S73" s="191"/>
      <c r="T73" s="190"/>
    </row>
    <row r="74" spans="1:20" ht="13.75" thickBot="1" x14ac:dyDescent="0.85">
      <c r="A74" s="79">
        <f t="shared" si="8"/>
        <v>56</v>
      </c>
      <c r="B74" s="174">
        <f t="shared" si="9"/>
        <v>41</v>
      </c>
      <c r="C74" s="175" t="str">
        <f t="shared" si="10"/>
        <v/>
      </c>
      <c r="D74" s="176" t="str">
        <f t="shared" si="11"/>
        <v/>
      </c>
      <c r="E74" s="167"/>
      <c r="F74" s="177" t="str">
        <f t="shared" si="4"/>
        <v/>
      </c>
      <c r="G74" s="169" t="str">
        <f t="shared" si="5"/>
        <v/>
      </c>
      <c r="H74" s="177" t="str">
        <f t="shared" si="0"/>
        <v/>
      </c>
      <c r="I74" s="177" t="str">
        <f t="shared" si="1"/>
        <v/>
      </c>
      <c r="J74" s="178" t="str">
        <f t="shared" si="2"/>
        <v/>
      </c>
      <c r="K74" s="171" t="str">
        <f t="shared" si="3"/>
        <v/>
      </c>
      <c r="L74" s="179" t="e">
        <f t="shared" si="6"/>
        <v>#VALUE!</v>
      </c>
      <c r="M74" s="180"/>
      <c r="N74" s="216">
        <v>56</v>
      </c>
      <c r="O74" s="228">
        <f t="shared" si="7"/>
        <v>56</v>
      </c>
      <c r="R74" s="188"/>
      <c r="S74" s="191"/>
      <c r="T74" s="190"/>
    </row>
    <row r="75" spans="1:20" ht="13.75" thickBot="1" x14ac:dyDescent="0.85">
      <c r="A75" s="79">
        <f t="shared" si="8"/>
        <v>57</v>
      </c>
      <c r="B75" s="174">
        <f t="shared" si="9"/>
        <v>41</v>
      </c>
      <c r="C75" s="175" t="str">
        <f t="shared" si="10"/>
        <v/>
      </c>
      <c r="D75" s="176" t="str">
        <f t="shared" si="11"/>
        <v/>
      </c>
      <c r="E75" s="167"/>
      <c r="F75" s="177" t="str">
        <f t="shared" si="4"/>
        <v/>
      </c>
      <c r="G75" s="169" t="str">
        <f t="shared" si="5"/>
        <v/>
      </c>
      <c r="H75" s="177" t="str">
        <f t="shared" si="0"/>
        <v/>
      </c>
      <c r="I75" s="177" t="str">
        <f t="shared" si="1"/>
        <v/>
      </c>
      <c r="J75" s="178" t="str">
        <f t="shared" si="2"/>
        <v/>
      </c>
      <c r="K75" s="171" t="str">
        <f t="shared" si="3"/>
        <v/>
      </c>
      <c r="L75" s="179" t="e">
        <f t="shared" si="6"/>
        <v>#VALUE!</v>
      </c>
      <c r="M75" s="180"/>
      <c r="N75" s="216">
        <v>57</v>
      </c>
      <c r="O75" s="228">
        <f t="shared" si="7"/>
        <v>57</v>
      </c>
      <c r="R75" s="188"/>
      <c r="S75" s="191"/>
      <c r="T75" s="190"/>
    </row>
    <row r="76" spans="1:20" ht="13.75" thickBot="1" x14ac:dyDescent="0.85">
      <c r="A76" s="79">
        <f t="shared" si="8"/>
        <v>58</v>
      </c>
      <c r="B76" s="174">
        <f t="shared" si="9"/>
        <v>41</v>
      </c>
      <c r="C76" s="175" t="str">
        <f t="shared" si="10"/>
        <v/>
      </c>
      <c r="D76" s="176" t="str">
        <f t="shared" si="11"/>
        <v/>
      </c>
      <c r="E76" s="167"/>
      <c r="F76" s="177" t="str">
        <f t="shared" si="4"/>
        <v/>
      </c>
      <c r="G76" s="169" t="str">
        <f t="shared" si="5"/>
        <v/>
      </c>
      <c r="H76" s="177" t="str">
        <f t="shared" si="0"/>
        <v/>
      </c>
      <c r="I76" s="177" t="str">
        <f t="shared" si="1"/>
        <v/>
      </c>
      <c r="J76" s="178" t="str">
        <f t="shared" si="2"/>
        <v/>
      </c>
      <c r="K76" s="171" t="str">
        <f t="shared" si="3"/>
        <v/>
      </c>
      <c r="L76" s="179" t="e">
        <f t="shared" si="6"/>
        <v>#VALUE!</v>
      </c>
      <c r="M76" s="180"/>
      <c r="N76" s="216">
        <v>58</v>
      </c>
      <c r="O76" s="228">
        <f t="shared" si="7"/>
        <v>58</v>
      </c>
      <c r="R76" s="188"/>
      <c r="S76" s="191"/>
      <c r="T76" s="190"/>
    </row>
    <row r="77" spans="1:20" ht="13.75" thickBot="1" x14ac:dyDescent="0.85">
      <c r="A77" s="79">
        <f t="shared" si="8"/>
        <v>59</v>
      </c>
      <c r="B77" s="174">
        <f t="shared" si="9"/>
        <v>41</v>
      </c>
      <c r="C77" s="175" t="str">
        <f t="shared" si="10"/>
        <v/>
      </c>
      <c r="D77" s="176" t="str">
        <f t="shared" si="11"/>
        <v/>
      </c>
      <c r="E77" s="167"/>
      <c r="F77" s="177" t="str">
        <f t="shared" si="4"/>
        <v/>
      </c>
      <c r="G77" s="169" t="str">
        <f t="shared" si="5"/>
        <v/>
      </c>
      <c r="H77" s="177" t="str">
        <f t="shared" si="0"/>
        <v/>
      </c>
      <c r="I77" s="177" t="str">
        <f t="shared" si="1"/>
        <v/>
      </c>
      <c r="J77" s="178" t="str">
        <f t="shared" si="2"/>
        <v/>
      </c>
      <c r="K77" s="171" t="str">
        <f t="shared" si="3"/>
        <v/>
      </c>
      <c r="L77" s="179" t="e">
        <f t="shared" si="6"/>
        <v>#VALUE!</v>
      </c>
      <c r="M77" s="180"/>
      <c r="N77" s="216">
        <v>59</v>
      </c>
      <c r="O77" s="228">
        <f t="shared" si="7"/>
        <v>59</v>
      </c>
      <c r="R77" s="188"/>
      <c r="S77" s="191"/>
      <c r="T77" s="190"/>
    </row>
    <row r="78" spans="1:20" ht="13.75" thickBot="1" x14ac:dyDescent="0.85">
      <c r="A78" s="79">
        <f t="shared" si="8"/>
        <v>60</v>
      </c>
      <c r="B78" s="174">
        <f t="shared" si="9"/>
        <v>41</v>
      </c>
      <c r="C78" s="175" t="str">
        <f t="shared" si="10"/>
        <v/>
      </c>
      <c r="D78" s="176" t="str">
        <f t="shared" si="11"/>
        <v/>
      </c>
      <c r="E78" s="181">
        <f>SUM(D69:D78)</f>
        <v>0</v>
      </c>
      <c r="F78" s="177" t="str">
        <f t="shared" si="4"/>
        <v/>
      </c>
      <c r="G78" s="169" t="str">
        <f t="shared" si="5"/>
        <v/>
      </c>
      <c r="H78" s="177" t="str">
        <f t="shared" si="0"/>
        <v/>
      </c>
      <c r="I78" s="177" t="str">
        <f t="shared" si="1"/>
        <v/>
      </c>
      <c r="J78" s="178" t="str">
        <f t="shared" si="2"/>
        <v/>
      </c>
      <c r="K78" s="171" t="str">
        <f t="shared" si="3"/>
        <v/>
      </c>
      <c r="L78" s="179" t="e">
        <f t="shared" si="6"/>
        <v>#VALUE!</v>
      </c>
      <c r="M78" s="180"/>
      <c r="N78" s="216">
        <v>60</v>
      </c>
      <c r="O78" s="228">
        <f t="shared" si="7"/>
        <v>60</v>
      </c>
      <c r="R78" s="188"/>
      <c r="S78" s="191"/>
      <c r="T78" s="190"/>
    </row>
    <row r="79" spans="1:20" ht="13.75" thickBot="1" x14ac:dyDescent="0.85">
      <c r="A79" s="79">
        <f t="shared" si="8"/>
        <v>61</v>
      </c>
      <c r="B79" s="174">
        <f t="shared" si="9"/>
        <v>41</v>
      </c>
      <c r="C79" s="175" t="str">
        <f t="shared" si="10"/>
        <v/>
      </c>
      <c r="D79" s="176" t="str">
        <f t="shared" si="11"/>
        <v/>
      </c>
      <c r="E79" s="167"/>
      <c r="F79" s="177" t="str">
        <f t="shared" si="4"/>
        <v/>
      </c>
      <c r="G79" s="169" t="str">
        <f t="shared" si="5"/>
        <v/>
      </c>
      <c r="H79" s="177" t="str">
        <f t="shared" si="0"/>
        <v/>
      </c>
      <c r="I79" s="177" t="str">
        <f t="shared" si="1"/>
        <v/>
      </c>
      <c r="J79" s="178" t="str">
        <f t="shared" si="2"/>
        <v/>
      </c>
      <c r="K79" s="171" t="str">
        <f t="shared" si="3"/>
        <v/>
      </c>
      <c r="L79" s="179" t="e">
        <f t="shared" si="6"/>
        <v>#VALUE!</v>
      </c>
      <c r="M79" s="180"/>
      <c r="N79" s="216">
        <v>61</v>
      </c>
      <c r="O79" s="228">
        <f t="shared" si="7"/>
        <v>61</v>
      </c>
      <c r="R79" s="188"/>
      <c r="S79" s="191"/>
      <c r="T79" s="190"/>
    </row>
    <row r="80" spans="1:20" ht="13.75" thickBot="1" x14ac:dyDescent="0.85">
      <c r="A80" s="79">
        <f t="shared" si="8"/>
        <v>62</v>
      </c>
      <c r="B80" s="174">
        <f t="shared" si="9"/>
        <v>41</v>
      </c>
      <c r="C80" s="175" t="str">
        <f t="shared" si="10"/>
        <v/>
      </c>
      <c r="D80" s="176" t="str">
        <f t="shared" si="11"/>
        <v/>
      </c>
      <c r="E80" s="167"/>
      <c r="F80" s="177" t="str">
        <f t="shared" si="4"/>
        <v/>
      </c>
      <c r="G80" s="169" t="str">
        <f t="shared" si="5"/>
        <v/>
      </c>
      <c r="H80" s="177" t="str">
        <f t="shared" si="0"/>
        <v/>
      </c>
      <c r="I80" s="177" t="str">
        <f t="shared" si="1"/>
        <v/>
      </c>
      <c r="J80" s="178" t="str">
        <f t="shared" si="2"/>
        <v/>
      </c>
      <c r="K80" s="171" t="str">
        <f t="shared" si="3"/>
        <v/>
      </c>
      <c r="L80" s="179" t="e">
        <f t="shared" si="6"/>
        <v>#VALUE!</v>
      </c>
      <c r="M80" s="180"/>
      <c r="N80" s="216">
        <v>62</v>
      </c>
      <c r="O80" s="228">
        <f t="shared" si="7"/>
        <v>62</v>
      </c>
      <c r="R80" s="188"/>
      <c r="S80" s="191"/>
      <c r="T80" s="190"/>
    </row>
    <row r="81" spans="1:20" ht="13.75" thickBot="1" x14ac:dyDescent="0.85">
      <c r="A81" s="79">
        <f t="shared" si="8"/>
        <v>63</v>
      </c>
      <c r="B81" s="174">
        <f t="shared" si="9"/>
        <v>41</v>
      </c>
      <c r="C81" s="175" t="str">
        <f t="shared" si="10"/>
        <v/>
      </c>
      <c r="D81" s="176" t="str">
        <f t="shared" si="11"/>
        <v/>
      </c>
      <c r="E81" s="167"/>
      <c r="F81" s="177" t="str">
        <f t="shared" si="4"/>
        <v/>
      </c>
      <c r="G81" s="169" t="str">
        <f t="shared" si="5"/>
        <v/>
      </c>
      <c r="H81" s="177" t="str">
        <f t="shared" si="0"/>
        <v/>
      </c>
      <c r="I81" s="177" t="str">
        <f t="shared" si="1"/>
        <v/>
      </c>
      <c r="J81" s="178" t="str">
        <f t="shared" si="2"/>
        <v/>
      </c>
      <c r="K81" s="171" t="str">
        <f t="shared" si="3"/>
        <v/>
      </c>
      <c r="L81" s="179" t="e">
        <f t="shared" si="6"/>
        <v>#VALUE!</v>
      </c>
      <c r="M81" s="180"/>
      <c r="N81" s="216">
        <v>63</v>
      </c>
      <c r="O81" s="228">
        <f t="shared" si="7"/>
        <v>63</v>
      </c>
      <c r="R81" s="188"/>
      <c r="S81" s="191"/>
      <c r="T81" s="190"/>
    </row>
    <row r="82" spans="1:20" ht="13.75" thickBot="1" x14ac:dyDescent="0.85">
      <c r="A82" s="79">
        <f t="shared" si="8"/>
        <v>64</v>
      </c>
      <c r="B82" s="174">
        <f t="shared" si="9"/>
        <v>41</v>
      </c>
      <c r="C82" s="175" t="str">
        <f t="shared" si="10"/>
        <v/>
      </c>
      <c r="D82" s="176" t="str">
        <f t="shared" si="11"/>
        <v/>
      </c>
      <c r="E82" s="167"/>
      <c r="F82" s="177" t="str">
        <f t="shared" si="4"/>
        <v/>
      </c>
      <c r="G82" s="169" t="str">
        <f t="shared" si="5"/>
        <v/>
      </c>
      <c r="H82" s="177" t="str">
        <f t="shared" si="0"/>
        <v/>
      </c>
      <c r="I82" s="177" t="str">
        <f t="shared" si="1"/>
        <v/>
      </c>
      <c r="J82" s="178" t="str">
        <f t="shared" si="2"/>
        <v/>
      </c>
      <c r="K82" s="171" t="str">
        <f t="shared" si="3"/>
        <v/>
      </c>
      <c r="L82" s="179" t="e">
        <f t="shared" si="6"/>
        <v>#VALUE!</v>
      </c>
      <c r="M82" s="180"/>
      <c r="N82" s="216">
        <v>64</v>
      </c>
      <c r="O82" s="228">
        <f t="shared" si="7"/>
        <v>64</v>
      </c>
      <c r="R82" s="188"/>
      <c r="S82" s="191"/>
      <c r="T82" s="190"/>
    </row>
    <row r="83" spans="1:20" ht="13.75" thickBot="1" x14ac:dyDescent="0.85">
      <c r="A83" s="79">
        <f t="shared" si="8"/>
        <v>65</v>
      </c>
      <c r="B83" s="174">
        <f t="shared" si="9"/>
        <v>41</v>
      </c>
      <c r="C83" s="175" t="str">
        <f t="shared" si="10"/>
        <v/>
      </c>
      <c r="D83" s="176" t="str">
        <f t="shared" si="11"/>
        <v/>
      </c>
      <c r="E83" s="167"/>
      <c r="F83" s="177" t="str">
        <f t="shared" si="4"/>
        <v/>
      </c>
      <c r="G83" s="169" t="str">
        <f t="shared" si="5"/>
        <v/>
      </c>
      <c r="H83" s="177" t="str">
        <f t="shared" ref="H83:H146" si="12">IF(M83&gt;0,($K$13*F83),"")</f>
        <v/>
      </c>
      <c r="I83" s="177" t="str">
        <f t="shared" ref="I83:I146" si="13">IF(M83&gt;0,($K$15*F83),"")</f>
        <v/>
      </c>
      <c r="J83" s="178" t="str">
        <f t="shared" ref="J83:J146" si="14">IF(M83&gt;0,((F83*$K$9)*$O$12),"")</f>
        <v/>
      </c>
      <c r="K83" s="171" t="str">
        <f t="shared" ref="K83:K146" si="15">IF(G83&gt;$I$12,((G83-$I$12)*$K$17),"")</f>
        <v/>
      </c>
      <c r="L83" s="179" t="e">
        <f t="shared" si="6"/>
        <v>#VALUE!</v>
      </c>
      <c r="M83" s="180"/>
      <c r="N83" s="216">
        <v>65</v>
      </c>
      <c r="O83" s="228">
        <f t="shared" si="7"/>
        <v>65</v>
      </c>
      <c r="R83" s="188"/>
      <c r="S83" s="191"/>
      <c r="T83" s="190"/>
    </row>
    <row r="84" spans="1:20" ht="13.75" thickBot="1" x14ac:dyDescent="0.85">
      <c r="A84" s="79">
        <f t="shared" si="8"/>
        <v>66</v>
      </c>
      <c r="B84" s="174">
        <f t="shared" si="9"/>
        <v>41</v>
      </c>
      <c r="C84" s="175" t="str">
        <f t="shared" si="10"/>
        <v/>
      </c>
      <c r="D84" s="176" t="str">
        <f t="shared" si="11"/>
        <v/>
      </c>
      <c r="E84" s="167"/>
      <c r="F84" s="177" t="str">
        <f t="shared" ref="F84:F147" si="16">IF(M84&gt;0,(F83+D84),"")</f>
        <v/>
      </c>
      <c r="G84" s="169" t="str">
        <f t="shared" ref="G84:G147" si="17">IF(M84&gt;0,(F84+$E$17+$I$13),"")</f>
        <v/>
      </c>
      <c r="H84" s="177" t="str">
        <f t="shared" si="12"/>
        <v/>
      </c>
      <c r="I84" s="177" t="str">
        <f t="shared" si="13"/>
        <v/>
      </c>
      <c r="J84" s="178" t="str">
        <f t="shared" si="14"/>
        <v/>
      </c>
      <c r="K84" s="171" t="str">
        <f t="shared" si="15"/>
        <v/>
      </c>
      <c r="L84" s="179" t="e">
        <f t="shared" ref="L84:L147" si="18">0.052*K$12*G84</f>
        <v>#VALUE!</v>
      </c>
      <c r="M84" s="180"/>
      <c r="N84" s="216">
        <v>66</v>
      </c>
      <c r="O84" s="228">
        <f t="shared" ref="O84:O146" si="19">N84</f>
        <v>66</v>
      </c>
      <c r="R84" s="188"/>
      <c r="S84" s="191"/>
      <c r="T84" s="190"/>
    </row>
    <row r="85" spans="1:20" ht="13.75" thickBot="1" x14ac:dyDescent="0.85">
      <c r="A85" s="79">
        <f t="shared" ref="A85:A148" si="20">A84+1</f>
        <v>67</v>
      </c>
      <c r="B85" s="174">
        <f t="shared" ref="B85:B148" si="21">IF(M85&lt;=1,(0),IF(M85&lt;3600,(1),IF(M85&gt;=3601,(2),"")))+B84</f>
        <v>41</v>
      </c>
      <c r="C85" s="175" t="str">
        <f t="shared" ref="C85:C148" si="22">IF(M85&gt;0,($I$14-B85),"")</f>
        <v/>
      </c>
      <c r="D85" s="176" t="str">
        <f t="shared" ref="D85:D148" si="23">IF(M85&gt;0,(M85/100),"")</f>
        <v/>
      </c>
      <c r="E85" s="167"/>
      <c r="F85" s="177" t="str">
        <f t="shared" si="16"/>
        <v/>
      </c>
      <c r="G85" s="169" t="str">
        <f t="shared" si="17"/>
        <v/>
      </c>
      <c r="H85" s="177" t="str">
        <f t="shared" si="12"/>
        <v/>
      </c>
      <c r="I85" s="177" t="str">
        <f t="shared" si="13"/>
        <v/>
      </c>
      <c r="J85" s="178" t="str">
        <f t="shared" si="14"/>
        <v/>
      </c>
      <c r="K85" s="171" t="str">
        <f t="shared" si="15"/>
        <v/>
      </c>
      <c r="L85" s="179" t="e">
        <f t="shared" si="18"/>
        <v>#VALUE!</v>
      </c>
      <c r="M85" s="180"/>
      <c r="N85" s="216">
        <v>67</v>
      </c>
      <c r="O85" s="228">
        <f t="shared" si="19"/>
        <v>67</v>
      </c>
      <c r="R85" s="188"/>
      <c r="S85" s="191"/>
      <c r="T85" s="190"/>
    </row>
    <row r="86" spans="1:20" ht="13.75" thickBot="1" x14ac:dyDescent="0.85">
      <c r="A86" s="79">
        <f t="shared" si="20"/>
        <v>68</v>
      </c>
      <c r="B86" s="174">
        <f t="shared" si="21"/>
        <v>41</v>
      </c>
      <c r="C86" s="175" t="str">
        <f t="shared" si="22"/>
        <v/>
      </c>
      <c r="D86" s="176" t="str">
        <f t="shared" si="23"/>
        <v/>
      </c>
      <c r="E86" s="167"/>
      <c r="F86" s="177" t="str">
        <f t="shared" si="16"/>
        <v/>
      </c>
      <c r="G86" s="169" t="str">
        <f t="shared" si="17"/>
        <v/>
      </c>
      <c r="H86" s="177" t="str">
        <f t="shared" si="12"/>
        <v/>
      </c>
      <c r="I86" s="177" t="str">
        <f t="shared" si="13"/>
        <v/>
      </c>
      <c r="J86" s="178" t="str">
        <f t="shared" si="14"/>
        <v/>
      </c>
      <c r="K86" s="171" t="str">
        <f t="shared" si="15"/>
        <v/>
      </c>
      <c r="L86" s="179" t="e">
        <f t="shared" si="18"/>
        <v>#VALUE!</v>
      </c>
      <c r="M86" s="180"/>
      <c r="N86" s="216">
        <v>68</v>
      </c>
      <c r="O86" s="228">
        <f t="shared" si="19"/>
        <v>68</v>
      </c>
      <c r="R86" s="188"/>
      <c r="S86" s="191"/>
      <c r="T86" s="190"/>
    </row>
    <row r="87" spans="1:20" ht="13.75" thickBot="1" x14ac:dyDescent="0.85">
      <c r="A87" s="79">
        <f t="shared" si="20"/>
        <v>69</v>
      </c>
      <c r="B87" s="174">
        <f t="shared" si="21"/>
        <v>41</v>
      </c>
      <c r="C87" s="175" t="str">
        <f t="shared" si="22"/>
        <v/>
      </c>
      <c r="D87" s="176" t="str">
        <f t="shared" si="23"/>
        <v/>
      </c>
      <c r="E87" s="167"/>
      <c r="F87" s="177" t="str">
        <f t="shared" si="16"/>
        <v/>
      </c>
      <c r="G87" s="169" t="str">
        <f t="shared" si="17"/>
        <v/>
      </c>
      <c r="H87" s="177" t="str">
        <f t="shared" si="12"/>
        <v/>
      </c>
      <c r="I87" s="177" t="str">
        <f t="shared" si="13"/>
        <v/>
      </c>
      <c r="J87" s="178" t="str">
        <f t="shared" si="14"/>
        <v/>
      </c>
      <c r="K87" s="171" t="str">
        <f t="shared" si="15"/>
        <v/>
      </c>
      <c r="L87" s="179" t="e">
        <f t="shared" si="18"/>
        <v>#VALUE!</v>
      </c>
      <c r="M87" s="180"/>
      <c r="N87" s="216">
        <v>69</v>
      </c>
      <c r="O87" s="228">
        <f t="shared" si="19"/>
        <v>69</v>
      </c>
      <c r="R87" s="188"/>
      <c r="S87" s="191"/>
      <c r="T87" s="190"/>
    </row>
    <row r="88" spans="1:20" ht="13.75" thickBot="1" x14ac:dyDescent="0.85">
      <c r="A88" s="79">
        <f t="shared" si="20"/>
        <v>70</v>
      </c>
      <c r="B88" s="174">
        <f t="shared" si="21"/>
        <v>41</v>
      </c>
      <c r="C88" s="175" t="str">
        <f t="shared" si="22"/>
        <v/>
      </c>
      <c r="D88" s="176" t="str">
        <f t="shared" si="23"/>
        <v/>
      </c>
      <c r="E88" s="181">
        <f>SUM(D79:D88)</f>
        <v>0</v>
      </c>
      <c r="F88" s="177" t="str">
        <f t="shared" si="16"/>
        <v/>
      </c>
      <c r="G88" s="169" t="str">
        <f t="shared" si="17"/>
        <v/>
      </c>
      <c r="H88" s="177" t="str">
        <f t="shared" si="12"/>
        <v/>
      </c>
      <c r="I88" s="177" t="str">
        <f t="shared" si="13"/>
        <v/>
      </c>
      <c r="J88" s="178" t="str">
        <f t="shared" si="14"/>
        <v/>
      </c>
      <c r="K88" s="171" t="str">
        <f t="shared" si="15"/>
        <v/>
      </c>
      <c r="L88" s="179" t="e">
        <f t="shared" si="18"/>
        <v>#VALUE!</v>
      </c>
      <c r="M88" s="180"/>
      <c r="N88" s="216">
        <v>70</v>
      </c>
      <c r="O88" s="228">
        <f t="shared" si="19"/>
        <v>70</v>
      </c>
      <c r="R88" s="188"/>
      <c r="S88" s="191"/>
      <c r="T88" s="190"/>
    </row>
    <row r="89" spans="1:20" ht="13.75" thickBot="1" x14ac:dyDescent="0.85">
      <c r="A89" s="79">
        <f t="shared" si="20"/>
        <v>71</v>
      </c>
      <c r="B89" s="174">
        <f t="shared" si="21"/>
        <v>41</v>
      </c>
      <c r="C89" s="175" t="str">
        <f t="shared" si="22"/>
        <v/>
      </c>
      <c r="D89" s="176" t="str">
        <f t="shared" si="23"/>
        <v/>
      </c>
      <c r="E89" s="167"/>
      <c r="F89" s="177" t="str">
        <f t="shared" si="16"/>
        <v/>
      </c>
      <c r="G89" s="169" t="str">
        <f t="shared" si="17"/>
        <v/>
      </c>
      <c r="H89" s="177" t="str">
        <f t="shared" si="12"/>
        <v/>
      </c>
      <c r="I89" s="177" t="str">
        <f t="shared" si="13"/>
        <v/>
      </c>
      <c r="J89" s="178" t="str">
        <f t="shared" si="14"/>
        <v/>
      </c>
      <c r="K89" s="171" t="str">
        <f t="shared" si="15"/>
        <v/>
      </c>
      <c r="L89" s="179" t="e">
        <f t="shared" si="18"/>
        <v>#VALUE!</v>
      </c>
      <c r="M89" s="180"/>
      <c r="N89" s="216">
        <v>71</v>
      </c>
      <c r="O89" s="228">
        <f t="shared" si="19"/>
        <v>71</v>
      </c>
      <c r="R89" s="188"/>
      <c r="S89" s="191"/>
      <c r="T89" s="190"/>
    </row>
    <row r="90" spans="1:20" ht="13.75" thickBot="1" x14ac:dyDescent="0.85">
      <c r="A90" s="79">
        <f t="shared" si="20"/>
        <v>72</v>
      </c>
      <c r="B90" s="174">
        <f t="shared" si="21"/>
        <v>41</v>
      </c>
      <c r="C90" s="175" t="str">
        <f t="shared" si="22"/>
        <v/>
      </c>
      <c r="D90" s="176" t="str">
        <f t="shared" si="23"/>
        <v/>
      </c>
      <c r="E90" s="167"/>
      <c r="F90" s="177" t="str">
        <f t="shared" si="16"/>
        <v/>
      </c>
      <c r="G90" s="169" t="str">
        <f t="shared" si="17"/>
        <v/>
      </c>
      <c r="H90" s="177" t="str">
        <f t="shared" si="12"/>
        <v/>
      </c>
      <c r="I90" s="177" t="str">
        <f t="shared" si="13"/>
        <v/>
      </c>
      <c r="J90" s="178" t="str">
        <f t="shared" si="14"/>
        <v/>
      </c>
      <c r="K90" s="171" t="str">
        <f t="shared" si="15"/>
        <v/>
      </c>
      <c r="L90" s="179" t="e">
        <f t="shared" si="18"/>
        <v>#VALUE!</v>
      </c>
      <c r="M90" s="180"/>
      <c r="N90" s="216">
        <v>72</v>
      </c>
      <c r="O90" s="228">
        <f t="shared" si="19"/>
        <v>72</v>
      </c>
      <c r="R90" s="188"/>
      <c r="S90" s="191"/>
      <c r="T90" s="190"/>
    </row>
    <row r="91" spans="1:20" ht="13.75" thickBot="1" x14ac:dyDescent="0.85">
      <c r="A91" s="79">
        <f t="shared" si="20"/>
        <v>73</v>
      </c>
      <c r="B91" s="174">
        <f t="shared" si="21"/>
        <v>41</v>
      </c>
      <c r="C91" s="175" t="str">
        <f t="shared" si="22"/>
        <v/>
      </c>
      <c r="D91" s="176" t="str">
        <f t="shared" si="23"/>
        <v/>
      </c>
      <c r="E91" s="167"/>
      <c r="F91" s="177" t="str">
        <f t="shared" si="16"/>
        <v/>
      </c>
      <c r="G91" s="169" t="str">
        <f t="shared" si="17"/>
        <v/>
      </c>
      <c r="H91" s="177" t="str">
        <f t="shared" si="12"/>
        <v/>
      </c>
      <c r="I91" s="177" t="str">
        <f t="shared" si="13"/>
        <v/>
      </c>
      <c r="J91" s="178" t="str">
        <f t="shared" si="14"/>
        <v/>
      </c>
      <c r="K91" s="171" t="str">
        <f t="shared" si="15"/>
        <v/>
      </c>
      <c r="L91" s="179" t="e">
        <f t="shared" si="18"/>
        <v>#VALUE!</v>
      </c>
      <c r="M91" s="180"/>
      <c r="N91" s="216">
        <v>73</v>
      </c>
      <c r="O91" s="228">
        <f t="shared" si="19"/>
        <v>73</v>
      </c>
      <c r="R91" s="188"/>
      <c r="S91" s="191"/>
      <c r="T91" s="190"/>
    </row>
    <row r="92" spans="1:20" ht="13.75" thickBot="1" x14ac:dyDescent="0.85">
      <c r="A92" s="79">
        <f t="shared" si="20"/>
        <v>74</v>
      </c>
      <c r="B92" s="174">
        <f t="shared" si="21"/>
        <v>41</v>
      </c>
      <c r="C92" s="175" t="str">
        <f t="shared" si="22"/>
        <v/>
      </c>
      <c r="D92" s="176" t="str">
        <f t="shared" si="23"/>
        <v/>
      </c>
      <c r="E92" s="167"/>
      <c r="F92" s="177" t="str">
        <f t="shared" si="16"/>
        <v/>
      </c>
      <c r="G92" s="169" t="str">
        <f t="shared" si="17"/>
        <v/>
      </c>
      <c r="H92" s="177" t="str">
        <f t="shared" si="12"/>
        <v/>
      </c>
      <c r="I92" s="177" t="str">
        <f t="shared" si="13"/>
        <v/>
      </c>
      <c r="J92" s="178" t="str">
        <f t="shared" si="14"/>
        <v/>
      </c>
      <c r="K92" s="171" t="str">
        <f t="shared" si="15"/>
        <v/>
      </c>
      <c r="L92" s="179" t="e">
        <f t="shared" si="18"/>
        <v>#VALUE!</v>
      </c>
      <c r="M92" s="180"/>
      <c r="N92" s="216">
        <v>74</v>
      </c>
      <c r="O92" s="228">
        <f t="shared" si="19"/>
        <v>74</v>
      </c>
      <c r="R92" s="188"/>
      <c r="S92" s="191"/>
      <c r="T92" s="190"/>
    </row>
    <row r="93" spans="1:20" ht="13.75" thickBot="1" x14ac:dyDescent="0.85">
      <c r="A93" s="79">
        <f t="shared" si="20"/>
        <v>75</v>
      </c>
      <c r="B93" s="174">
        <f t="shared" si="21"/>
        <v>41</v>
      </c>
      <c r="C93" s="175" t="str">
        <f t="shared" si="22"/>
        <v/>
      </c>
      <c r="D93" s="176" t="str">
        <f t="shared" si="23"/>
        <v/>
      </c>
      <c r="E93" s="167"/>
      <c r="F93" s="177" t="str">
        <f t="shared" si="16"/>
        <v/>
      </c>
      <c r="G93" s="169" t="str">
        <f t="shared" si="17"/>
        <v/>
      </c>
      <c r="H93" s="177" t="str">
        <f t="shared" si="12"/>
        <v/>
      </c>
      <c r="I93" s="177" t="str">
        <f t="shared" si="13"/>
        <v/>
      </c>
      <c r="J93" s="178" t="str">
        <f t="shared" si="14"/>
        <v/>
      </c>
      <c r="K93" s="171" t="str">
        <f t="shared" si="15"/>
        <v/>
      </c>
      <c r="L93" s="179" t="e">
        <f t="shared" si="18"/>
        <v>#VALUE!</v>
      </c>
      <c r="M93" s="180"/>
      <c r="N93" s="216">
        <v>75</v>
      </c>
      <c r="O93" s="228">
        <f t="shared" si="19"/>
        <v>75</v>
      </c>
      <c r="R93" s="188"/>
      <c r="S93" s="191"/>
      <c r="T93" s="190"/>
    </row>
    <row r="94" spans="1:20" ht="13.75" thickBot="1" x14ac:dyDescent="0.85">
      <c r="A94" s="79">
        <f t="shared" si="20"/>
        <v>76</v>
      </c>
      <c r="B94" s="174">
        <f t="shared" si="21"/>
        <v>41</v>
      </c>
      <c r="C94" s="175" t="str">
        <f t="shared" si="22"/>
        <v/>
      </c>
      <c r="D94" s="176" t="str">
        <f t="shared" si="23"/>
        <v/>
      </c>
      <c r="E94" s="167"/>
      <c r="F94" s="177" t="str">
        <f t="shared" si="16"/>
        <v/>
      </c>
      <c r="G94" s="169" t="str">
        <f t="shared" si="17"/>
        <v/>
      </c>
      <c r="H94" s="177" t="str">
        <f t="shared" si="12"/>
        <v/>
      </c>
      <c r="I94" s="177" t="str">
        <f t="shared" si="13"/>
        <v/>
      </c>
      <c r="J94" s="178" t="str">
        <f t="shared" si="14"/>
        <v/>
      </c>
      <c r="K94" s="171" t="str">
        <f t="shared" si="15"/>
        <v/>
      </c>
      <c r="L94" s="179" t="e">
        <f t="shared" si="18"/>
        <v>#VALUE!</v>
      </c>
      <c r="M94" s="180"/>
      <c r="N94" s="216">
        <v>76</v>
      </c>
      <c r="O94" s="228">
        <f t="shared" si="19"/>
        <v>76</v>
      </c>
      <c r="R94" s="188"/>
      <c r="S94" s="191"/>
      <c r="T94" s="190"/>
    </row>
    <row r="95" spans="1:20" ht="13.75" thickBot="1" x14ac:dyDescent="0.85">
      <c r="A95" s="79">
        <f t="shared" si="20"/>
        <v>77</v>
      </c>
      <c r="B95" s="174">
        <f t="shared" si="21"/>
        <v>41</v>
      </c>
      <c r="C95" s="175" t="str">
        <f t="shared" si="22"/>
        <v/>
      </c>
      <c r="D95" s="176" t="str">
        <f t="shared" si="23"/>
        <v/>
      </c>
      <c r="E95" s="167"/>
      <c r="F95" s="177" t="str">
        <f t="shared" si="16"/>
        <v/>
      </c>
      <c r="G95" s="169" t="str">
        <f t="shared" si="17"/>
        <v/>
      </c>
      <c r="H95" s="177" t="str">
        <f t="shared" si="12"/>
        <v/>
      </c>
      <c r="I95" s="177" t="str">
        <f t="shared" si="13"/>
        <v/>
      </c>
      <c r="J95" s="178" t="str">
        <f t="shared" si="14"/>
        <v/>
      </c>
      <c r="K95" s="171" t="str">
        <f t="shared" si="15"/>
        <v/>
      </c>
      <c r="L95" s="179" t="e">
        <f t="shared" si="18"/>
        <v>#VALUE!</v>
      </c>
      <c r="M95" s="180"/>
      <c r="N95" s="216">
        <v>77</v>
      </c>
      <c r="O95" s="228">
        <f t="shared" si="19"/>
        <v>77</v>
      </c>
      <c r="R95" s="188"/>
      <c r="S95" s="191"/>
      <c r="T95" s="190"/>
    </row>
    <row r="96" spans="1:20" ht="13.75" thickBot="1" x14ac:dyDescent="0.85">
      <c r="A96" s="79">
        <f t="shared" si="20"/>
        <v>78</v>
      </c>
      <c r="B96" s="174">
        <f t="shared" si="21"/>
        <v>41</v>
      </c>
      <c r="C96" s="175" t="str">
        <f t="shared" si="22"/>
        <v/>
      </c>
      <c r="D96" s="176" t="str">
        <f t="shared" si="23"/>
        <v/>
      </c>
      <c r="E96" s="167"/>
      <c r="F96" s="177" t="str">
        <f t="shared" si="16"/>
        <v/>
      </c>
      <c r="G96" s="169" t="str">
        <f t="shared" si="17"/>
        <v/>
      </c>
      <c r="H96" s="177" t="str">
        <f t="shared" si="12"/>
        <v/>
      </c>
      <c r="I96" s="177" t="str">
        <f t="shared" si="13"/>
        <v/>
      </c>
      <c r="J96" s="178" t="str">
        <f t="shared" si="14"/>
        <v/>
      </c>
      <c r="K96" s="171" t="str">
        <f t="shared" si="15"/>
        <v/>
      </c>
      <c r="L96" s="179" t="e">
        <f t="shared" si="18"/>
        <v>#VALUE!</v>
      </c>
      <c r="M96" s="180"/>
      <c r="N96" s="216">
        <v>78</v>
      </c>
      <c r="O96" s="228">
        <f t="shared" si="19"/>
        <v>78</v>
      </c>
      <c r="R96" s="188"/>
      <c r="S96" s="191"/>
      <c r="T96" s="190"/>
    </row>
    <row r="97" spans="1:20" ht="13.75" thickBot="1" x14ac:dyDescent="0.85">
      <c r="A97" s="79">
        <f t="shared" si="20"/>
        <v>79</v>
      </c>
      <c r="B97" s="174">
        <f t="shared" si="21"/>
        <v>41</v>
      </c>
      <c r="C97" s="175" t="str">
        <f t="shared" si="22"/>
        <v/>
      </c>
      <c r="D97" s="176" t="str">
        <f t="shared" si="23"/>
        <v/>
      </c>
      <c r="E97" s="167"/>
      <c r="F97" s="177" t="str">
        <f t="shared" si="16"/>
        <v/>
      </c>
      <c r="G97" s="169" t="str">
        <f t="shared" si="17"/>
        <v/>
      </c>
      <c r="H97" s="177" t="str">
        <f t="shared" si="12"/>
        <v/>
      </c>
      <c r="I97" s="177" t="str">
        <f t="shared" si="13"/>
        <v/>
      </c>
      <c r="J97" s="178" t="str">
        <f t="shared" si="14"/>
        <v/>
      </c>
      <c r="K97" s="171" t="str">
        <f t="shared" si="15"/>
        <v/>
      </c>
      <c r="L97" s="179" t="e">
        <f t="shared" si="18"/>
        <v>#VALUE!</v>
      </c>
      <c r="M97" s="180"/>
      <c r="N97" s="216">
        <v>79</v>
      </c>
      <c r="O97" s="228">
        <f t="shared" si="19"/>
        <v>79</v>
      </c>
      <c r="R97" s="188"/>
      <c r="S97" s="191"/>
      <c r="T97" s="190"/>
    </row>
    <row r="98" spans="1:20" ht="13.75" thickBot="1" x14ac:dyDescent="0.85">
      <c r="A98" s="79">
        <f t="shared" si="20"/>
        <v>80</v>
      </c>
      <c r="B98" s="174">
        <f t="shared" si="21"/>
        <v>41</v>
      </c>
      <c r="C98" s="175" t="str">
        <f t="shared" si="22"/>
        <v/>
      </c>
      <c r="D98" s="176" t="str">
        <f t="shared" si="23"/>
        <v/>
      </c>
      <c r="E98" s="181">
        <f>SUM(D89:D98)</f>
        <v>0</v>
      </c>
      <c r="F98" s="177" t="str">
        <f t="shared" si="16"/>
        <v/>
      </c>
      <c r="G98" s="169" t="str">
        <f t="shared" si="17"/>
        <v/>
      </c>
      <c r="H98" s="177" t="str">
        <f t="shared" si="12"/>
        <v/>
      </c>
      <c r="I98" s="177" t="str">
        <f t="shared" si="13"/>
        <v/>
      </c>
      <c r="J98" s="178" t="str">
        <f t="shared" si="14"/>
        <v/>
      </c>
      <c r="K98" s="171" t="str">
        <f t="shared" si="15"/>
        <v/>
      </c>
      <c r="L98" s="179" t="e">
        <f t="shared" si="18"/>
        <v>#VALUE!</v>
      </c>
      <c r="M98" s="180"/>
      <c r="N98" s="216">
        <v>80</v>
      </c>
      <c r="O98" s="228">
        <f t="shared" si="19"/>
        <v>80</v>
      </c>
      <c r="R98" s="188"/>
      <c r="S98" s="191"/>
      <c r="T98" s="190"/>
    </row>
    <row r="99" spans="1:20" ht="13.75" thickBot="1" x14ac:dyDescent="0.85">
      <c r="A99" s="79">
        <f t="shared" si="20"/>
        <v>81</v>
      </c>
      <c r="B99" s="174">
        <f t="shared" si="21"/>
        <v>41</v>
      </c>
      <c r="C99" s="175" t="str">
        <f t="shared" si="22"/>
        <v/>
      </c>
      <c r="D99" s="176" t="str">
        <f t="shared" si="23"/>
        <v/>
      </c>
      <c r="E99" s="167"/>
      <c r="F99" s="177" t="str">
        <f t="shared" si="16"/>
        <v/>
      </c>
      <c r="G99" s="169" t="str">
        <f t="shared" si="17"/>
        <v/>
      </c>
      <c r="H99" s="177" t="str">
        <f t="shared" si="12"/>
        <v/>
      </c>
      <c r="I99" s="177" t="str">
        <f t="shared" si="13"/>
        <v/>
      </c>
      <c r="J99" s="178" t="str">
        <f t="shared" si="14"/>
        <v/>
      </c>
      <c r="K99" s="171" t="str">
        <f t="shared" si="15"/>
        <v/>
      </c>
      <c r="L99" s="179" t="e">
        <f t="shared" si="18"/>
        <v>#VALUE!</v>
      </c>
      <c r="M99" s="180"/>
      <c r="N99" s="216">
        <v>81</v>
      </c>
      <c r="O99" s="228">
        <f t="shared" si="19"/>
        <v>81</v>
      </c>
      <c r="R99" s="188"/>
      <c r="S99" s="191"/>
      <c r="T99" s="190"/>
    </row>
    <row r="100" spans="1:20" ht="13.75" thickBot="1" x14ac:dyDescent="0.85">
      <c r="A100" s="79">
        <f t="shared" si="20"/>
        <v>82</v>
      </c>
      <c r="B100" s="174">
        <f t="shared" si="21"/>
        <v>41</v>
      </c>
      <c r="C100" s="175" t="str">
        <f t="shared" si="22"/>
        <v/>
      </c>
      <c r="D100" s="176" t="str">
        <f t="shared" si="23"/>
        <v/>
      </c>
      <c r="E100" s="167"/>
      <c r="F100" s="177" t="str">
        <f t="shared" si="16"/>
        <v/>
      </c>
      <c r="G100" s="169" t="str">
        <f t="shared" si="17"/>
        <v/>
      </c>
      <c r="H100" s="177" t="str">
        <f t="shared" si="12"/>
        <v/>
      </c>
      <c r="I100" s="177" t="str">
        <f t="shared" si="13"/>
        <v/>
      </c>
      <c r="J100" s="178" t="str">
        <f t="shared" si="14"/>
        <v/>
      </c>
      <c r="K100" s="171" t="str">
        <f t="shared" si="15"/>
        <v/>
      </c>
      <c r="L100" s="179" t="e">
        <f t="shared" si="18"/>
        <v>#VALUE!</v>
      </c>
      <c r="M100" s="180"/>
      <c r="N100" s="216">
        <v>82</v>
      </c>
      <c r="O100" s="228">
        <f t="shared" si="19"/>
        <v>82</v>
      </c>
      <c r="R100" s="188"/>
      <c r="S100" s="191"/>
      <c r="T100" s="190"/>
    </row>
    <row r="101" spans="1:20" ht="13.75" thickBot="1" x14ac:dyDescent="0.85">
      <c r="A101" s="79">
        <f t="shared" si="20"/>
        <v>83</v>
      </c>
      <c r="B101" s="174">
        <f t="shared" si="21"/>
        <v>41</v>
      </c>
      <c r="C101" s="175" t="str">
        <f t="shared" si="22"/>
        <v/>
      </c>
      <c r="D101" s="176" t="str">
        <f t="shared" si="23"/>
        <v/>
      </c>
      <c r="E101" s="167"/>
      <c r="F101" s="177" t="str">
        <f t="shared" si="16"/>
        <v/>
      </c>
      <c r="G101" s="169" t="str">
        <f t="shared" si="17"/>
        <v/>
      </c>
      <c r="H101" s="177" t="str">
        <f t="shared" si="12"/>
        <v/>
      </c>
      <c r="I101" s="177" t="str">
        <f t="shared" si="13"/>
        <v/>
      </c>
      <c r="J101" s="178" t="str">
        <f t="shared" si="14"/>
        <v/>
      </c>
      <c r="K101" s="171" t="str">
        <f t="shared" si="15"/>
        <v/>
      </c>
      <c r="L101" s="179" t="e">
        <f t="shared" si="18"/>
        <v>#VALUE!</v>
      </c>
      <c r="M101" s="180"/>
      <c r="N101" s="216">
        <v>83</v>
      </c>
      <c r="O101" s="228">
        <f t="shared" si="19"/>
        <v>83</v>
      </c>
      <c r="R101" s="188"/>
      <c r="S101" s="191"/>
      <c r="T101" s="190"/>
    </row>
    <row r="102" spans="1:20" ht="13.75" thickBot="1" x14ac:dyDescent="0.85">
      <c r="A102" s="79">
        <f t="shared" si="20"/>
        <v>84</v>
      </c>
      <c r="B102" s="174">
        <f t="shared" si="21"/>
        <v>41</v>
      </c>
      <c r="C102" s="175" t="str">
        <f t="shared" si="22"/>
        <v/>
      </c>
      <c r="D102" s="176" t="str">
        <f t="shared" si="23"/>
        <v/>
      </c>
      <c r="E102" s="167"/>
      <c r="F102" s="177" t="str">
        <f t="shared" si="16"/>
        <v/>
      </c>
      <c r="G102" s="169" t="str">
        <f t="shared" si="17"/>
        <v/>
      </c>
      <c r="H102" s="177" t="str">
        <f t="shared" si="12"/>
        <v/>
      </c>
      <c r="I102" s="177" t="str">
        <f t="shared" si="13"/>
        <v/>
      </c>
      <c r="J102" s="178" t="str">
        <f t="shared" si="14"/>
        <v/>
      </c>
      <c r="K102" s="171" t="str">
        <f t="shared" si="15"/>
        <v/>
      </c>
      <c r="L102" s="179" t="e">
        <f t="shared" si="18"/>
        <v>#VALUE!</v>
      </c>
      <c r="M102" s="180"/>
      <c r="N102" s="216">
        <v>84</v>
      </c>
      <c r="O102" s="228">
        <f t="shared" si="19"/>
        <v>84</v>
      </c>
      <c r="R102" s="188"/>
      <c r="S102" s="191"/>
      <c r="T102" s="190"/>
    </row>
    <row r="103" spans="1:20" ht="13.75" thickBot="1" x14ac:dyDescent="0.85">
      <c r="A103" s="79">
        <f t="shared" si="20"/>
        <v>85</v>
      </c>
      <c r="B103" s="174">
        <f t="shared" si="21"/>
        <v>41</v>
      </c>
      <c r="C103" s="175" t="str">
        <f t="shared" si="22"/>
        <v/>
      </c>
      <c r="D103" s="176" t="str">
        <f t="shared" si="23"/>
        <v/>
      </c>
      <c r="E103" s="167"/>
      <c r="F103" s="177" t="str">
        <f t="shared" si="16"/>
        <v/>
      </c>
      <c r="G103" s="169" t="str">
        <f t="shared" si="17"/>
        <v/>
      </c>
      <c r="H103" s="177" t="str">
        <f t="shared" si="12"/>
        <v/>
      </c>
      <c r="I103" s="177" t="str">
        <f t="shared" si="13"/>
        <v/>
      </c>
      <c r="J103" s="178" t="str">
        <f t="shared" si="14"/>
        <v/>
      </c>
      <c r="K103" s="171" t="str">
        <f t="shared" si="15"/>
        <v/>
      </c>
      <c r="L103" s="179" t="e">
        <f t="shared" si="18"/>
        <v>#VALUE!</v>
      </c>
      <c r="M103" s="180"/>
      <c r="N103" s="216">
        <v>85</v>
      </c>
      <c r="O103" s="228">
        <f t="shared" si="19"/>
        <v>85</v>
      </c>
      <c r="R103" s="188"/>
      <c r="S103" s="191"/>
      <c r="T103" s="190"/>
    </row>
    <row r="104" spans="1:20" ht="13.75" thickBot="1" x14ac:dyDescent="0.85">
      <c r="A104" s="79">
        <f t="shared" si="20"/>
        <v>86</v>
      </c>
      <c r="B104" s="174">
        <f t="shared" si="21"/>
        <v>41</v>
      </c>
      <c r="C104" s="175" t="str">
        <f t="shared" si="22"/>
        <v/>
      </c>
      <c r="D104" s="176" t="str">
        <f t="shared" si="23"/>
        <v/>
      </c>
      <c r="E104" s="167"/>
      <c r="F104" s="177" t="str">
        <f t="shared" si="16"/>
        <v/>
      </c>
      <c r="G104" s="169" t="str">
        <f t="shared" si="17"/>
        <v/>
      </c>
      <c r="H104" s="177" t="str">
        <f t="shared" si="12"/>
        <v/>
      </c>
      <c r="I104" s="177" t="str">
        <f t="shared" si="13"/>
        <v/>
      </c>
      <c r="J104" s="178" t="str">
        <f t="shared" si="14"/>
        <v/>
      </c>
      <c r="K104" s="171" t="str">
        <f t="shared" si="15"/>
        <v/>
      </c>
      <c r="L104" s="179" t="e">
        <f t="shared" si="18"/>
        <v>#VALUE!</v>
      </c>
      <c r="M104" s="180"/>
      <c r="N104" s="216">
        <v>86</v>
      </c>
      <c r="O104" s="228">
        <f t="shared" si="19"/>
        <v>86</v>
      </c>
      <c r="R104" s="188"/>
      <c r="S104" s="191"/>
      <c r="T104" s="190"/>
    </row>
    <row r="105" spans="1:20" ht="13.75" thickBot="1" x14ac:dyDescent="0.85">
      <c r="A105" s="79">
        <f t="shared" si="20"/>
        <v>87</v>
      </c>
      <c r="B105" s="174">
        <f t="shared" si="21"/>
        <v>41</v>
      </c>
      <c r="C105" s="175" t="str">
        <f t="shared" si="22"/>
        <v/>
      </c>
      <c r="D105" s="176" t="str">
        <f t="shared" si="23"/>
        <v/>
      </c>
      <c r="E105" s="167"/>
      <c r="F105" s="177" t="str">
        <f t="shared" si="16"/>
        <v/>
      </c>
      <c r="G105" s="169" t="str">
        <f t="shared" si="17"/>
        <v/>
      </c>
      <c r="H105" s="177" t="str">
        <f t="shared" si="12"/>
        <v/>
      </c>
      <c r="I105" s="177" t="str">
        <f t="shared" si="13"/>
        <v/>
      </c>
      <c r="J105" s="178" t="str">
        <f t="shared" si="14"/>
        <v/>
      </c>
      <c r="K105" s="171" t="str">
        <f t="shared" si="15"/>
        <v/>
      </c>
      <c r="L105" s="179" t="e">
        <f t="shared" si="18"/>
        <v>#VALUE!</v>
      </c>
      <c r="M105" s="180"/>
      <c r="N105" s="216">
        <v>87</v>
      </c>
      <c r="O105" s="228">
        <f t="shared" si="19"/>
        <v>87</v>
      </c>
      <c r="R105" s="188"/>
      <c r="S105" s="191"/>
      <c r="T105" s="190"/>
    </row>
    <row r="106" spans="1:20" ht="13.75" thickBot="1" x14ac:dyDescent="0.85">
      <c r="A106" s="79">
        <f t="shared" si="20"/>
        <v>88</v>
      </c>
      <c r="B106" s="174">
        <f t="shared" si="21"/>
        <v>41</v>
      </c>
      <c r="C106" s="175" t="str">
        <f t="shared" si="22"/>
        <v/>
      </c>
      <c r="D106" s="176" t="str">
        <f t="shared" si="23"/>
        <v/>
      </c>
      <c r="E106" s="167"/>
      <c r="F106" s="177" t="str">
        <f t="shared" si="16"/>
        <v/>
      </c>
      <c r="G106" s="169" t="str">
        <f t="shared" si="17"/>
        <v/>
      </c>
      <c r="H106" s="177" t="str">
        <f t="shared" si="12"/>
        <v/>
      </c>
      <c r="I106" s="177" t="str">
        <f t="shared" si="13"/>
        <v/>
      </c>
      <c r="J106" s="178" t="str">
        <f t="shared" si="14"/>
        <v/>
      </c>
      <c r="K106" s="171" t="str">
        <f t="shared" si="15"/>
        <v/>
      </c>
      <c r="L106" s="179" t="e">
        <f t="shared" si="18"/>
        <v>#VALUE!</v>
      </c>
      <c r="M106" s="180"/>
      <c r="N106" s="216">
        <v>88</v>
      </c>
      <c r="O106" s="228">
        <f t="shared" si="19"/>
        <v>88</v>
      </c>
      <c r="R106" s="188"/>
      <c r="S106" s="191"/>
      <c r="T106" s="190"/>
    </row>
    <row r="107" spans="1:20" ht="13.75" thickBot="1" x14ac:dyDescent="0.85">
      <c r="A107" s="79">
        <f t="shared" si="20"/>
        <v>89</v>
      </c>
      <c r="B107" s="174">
        <f t="shared" si="21"/>
        <v>41</v>
      </c>
      <c r="C107" s="175" t="str">
        <f t="shared" si="22"/>
        <v/>
      </c>
      <c r="D107" s="176" t="str">
        <f t="shared" si="23"/>
        <v/>
      </c>
      <c r="E107" s="167"/>
      <c r="F107" s="177" t="str">
        <f t="shared" si="16"/>
        <v/>
      </c>
      <c r="G107" s="169" t="str">
        <f t="shared" si="17"/>
        <v/>
      </c>
      <c r="H107" s="177" t="str">
        <f t="shared" si="12"/>
        <v/>
      </c>
      <c r="I107" s="177" t="str">
        <f t="shared" si="13"/>
        <v/>
      </c>
      <c r="J107" s="178" t="str">
        <f t="shared" si="14"/>
        <v/>
      </c>
      <c r="K107" s="171" t="str">
        <f t="shared" si="15"/>
        <v/>
      </c>
      <c r="L107" s="179" t="e">
        <f t="shared" si="18"/>
        <v>#VALUE!</v>
      </c>
      <c r="M107" s="180"/>
      <c r="N107" s="216">
        <v>89</v>
      </c>
      <c r="O107" s="228">
        <f t="shared" si="19"/>
        <v>89</v>
      </c>
      <c r="R107" s="188"/>
      <c r="S107" s="191"/>
      <c r="T107" s="190"/>
    </row>
    <row r="108" spans="1:20" ht="13.75" thickBot="1" x14ac:dyDescent="0.85">
      <c r="A108" s="79">
        <f t="shared" si="20"/>
        <v>90</v>
      </c>
      <c r="B108" s="174">
        <f t="shared" si="21"/>
        <v>41</v>
      </c>
      <c r="C108" s="175" t="str">
        <f t="shared" si="22"/>
        <v/>
      </c>
      <c r="D108" s="176" t="str">
        <f t="shared" si="23"/>
        <v/>
      </c>
      <c r="E108" s="181">
        <f>SUM(D99:D108)</f>
        <v>0</v>
      </c>
      <c r="F108" s="177" t="str">
        <f t="shared" si="16"/>
        <v/>
      </c>
      <c r="G108" s="169" t="str">
        <f t="shared" si="17"/>
        <v/>
      </c>
      <c r="H108" s="177" t="str">
        <f t="shared" si="12"/>
        <v/>
      </c>
      <c r="I108" s="177" t="str">
        <f t="shared" si="13"/>
        <v/>
      </c>
      <c r="J108" s="178" t="str">
        <f t="shared" si="14"/>
        <v/>
      </c>
      <c r="K108" s="171" t="str">
        <f t="shared" si="15"/>
        <v/>
      </c>
      <c r="L108" s="179" t="e">
        <f t="shared" si="18"/>
        <v>#VALUE!</v>
      </c>
      <c r="M108" s="180"/>
      <c r="N108" s="216">
        <v>90</v>
      </c>
      <c r="O108" s="228">
        <f t="shared" si="19"/>
        <v>90</v>
      </c>
      <c r="R108" s="188"/>
      <c r="S108" s="191"/>
      <c r="T108" s="190"/>
    </row>
    <row r="109" spans="1:20" ht="13.75" thickBot="1" x14ac:dyDescent="0.85">
      <c r="A109" s="79">
        <f t="shared" si="20"/>
        <v>91</v>
      </c>
      <c r="B109" s="174">
        <f t="shared" si="21"/>
        <v>41</v>
      </c>
      <c r="C109" s="175" t="str">
        <f t="shared" si="22"/>
        <v/>
      </c>
      <c r="D109" s="176" t="str">
        <f t="shared" si="23"/>
        <v/>
      </c>
      <c r="E109" s="167"/>
      <c r="F109" s="177" t="str">
        <f t="shared" si="16"/>
        <v/>
      </c>
      <c r="G109" s="169" t="str">
        <f t="shared" si="17"/>
        <v/>
      </c>
      <c r="H109" s="177" t="str">
        <f t="shared" si="12"/>
        <v/>
      </c>
      <c r="I109" s="177" t="str">
        <f t="shared" si="13"/>
        <v/>
      </c>
      <c r="J109" s="178" t="str">
        <f t="shared" si="14"/>
        <v/>
      </c>
      <c r="K109" s="171" t="str">
        <f t="shared" si="15"/>
        <v/>
      </c>
      <c r="L109" s="179" t="e">
        <f t="shared" si="18"/>
        <v>#VALUE!</v>
      </c>
      <c r="M109" s="180"/>
      <c r="N109" s="216">
        <v>91</v>
      </c>
      <c r="O109" s="228">
        <f t="shared" si="19"/>
        <v>91</v>
      </c>
      <c r="R109" s="188"/>
      <c r="S109" s="191"/>
      <c r="T109" s="190"/>
    </row>
    <row r="110" spans="1:20" ht="13.75" thickBot="1" x14ac:dyDescent="0.85">
      <c r="A110" s="79">
        <f t="shared" si="20"/>
        <v>92</v>
      </c>
      <c r="B110" s="174">
        <f t="shared" si="21"/>
        <v>41</v>
      </c>
      <c r="C110" s="175" t="str">
        <f t="shared" si="22"/>
        <v/>
      </c>
      <c r="D110" s="176" t="str">
        <f t="shared" si="23"/>
        <v/>
      </c>
      <c r="E110" s="167"/>
      <c r="F110" s="177" t="str">
        <f t="shared" si="16"/>
        <v/>
      </c>
      <c r="G110" s="169" t="str">
        <f t="shared" si="17"/>
        <v/>
      </c>
      <c r="H110" s="177" t="str">
        <f t="shared" si="12"/>
        <v/>
      </c>
      <c r="I110" s="177" t="str">
        <f t="shared" si="13"/>
        <v/>
      </c>
      <c r="J110" s="178" t="str">
        <f t="shared" si="14"/>
        <v/>
      </c>
      <c r="K110" s="171" t="str">
        <f t="shared" si="15"/>
        <v/>
      </c>
      <c r="L110" s="179" t="e">
        <f t="shared" si="18"/>
        <v>#VALUE!</v>
      </c>
      <c r="M110" s="180"/>
      <c r="N110" s="216">
        <v>92</v>
      </c>
      <c r="O110" s="228">
        <f t="shared" si="19"/>
        <v>92</v>
      </c>
      <c r="R110" s="188"/>
      <c r="S110" s="191"/>
      <c r="T110" s="190"/>
    </row>
    <row r="111" spans="1:20" ht="13.75" thickBot="1" x14ac:dyDescent="0.85">
      <c r="A111" s="79">
        <f t="shared" si="20"/>
        <v>93</v>
      </c>
      <c r="B111" s="174">
        <f t="shared" si="21"/>
        <v>41</v>
      </c>
      <c r="C111" s="175" t="str">
        <f t="shared" si="22"/>
        <v/>
      </c>
      <c r="D111" s="176" t="str">
        <f t="shared" si="23"/>
        <v/>
      </c>
      <c r="E111" s="167"/>
      <c r="F111" s="177" t="str">
        <f t="shared" si="16"/>
        <v/>
      </c>
      <c r="G111" s="169" t="str">
        <f t="shared" si="17"/>
        <v/>
      </c>
      <c r="H111" s="177" t="str">
        <f t="shared" si="12"/>
        <v/>
      </c>
      <c r="I111" s="177" t="str">
        <f t="shared" si="13"/>
        <v/>
      </c>
      <c r="J111" s="178" t="str">
        <f t="shared" si="14"/>
        <v/>
      </c>
      <c r="K111" s="171" t="str">
        <f t="shared" si="15"/>
        <v/>
      </c>
      <c r="L111" s="179" t="e">
        <f t="shared" si="18"/>
        <v>#VALUE!</v>
      </c>
      <c r="M111" s="180"/>
      <c r="N111" s="216">
        <v>93</v>
      </c>
      <c r="O111" s="228">
        <f t="shared" si="19"/>
        <v>93</v>
      </c>
      <c r="R111" s="188"/>
      <c r="S111" s="191"/>
      <c r="T111" s="190"/>
    </row>
    <row r="112" spans="1:20" ht="13.75" thickBot="1" x14ac:dyDescent="0.85">
      <c r="A112" s="79">
        <f t="shared" si="20"/>
        <v>94</v>
      </c>
      <c r="B112" s="174">
        <f t="shared" si="21"/>
        <v>41</v>
      </c>
      <c r="C112" s="175" t="str">
        <f t="shared" si="22"/>
        <v/>
      </c>
      <c r="D112" s="176" t="str">
        <f t="shared" si="23"/>
        <v/>
      </c>
      <c r="E112" s="167"/>
      <c r="F112" s="177" t="str">
        <f t="shared" si="16"/>
        <v/>
      </c>
      <c r="G112" s="169" t="str">
        <f t="shared" si="17"/>
        <v/>
      </c>
      <c r="H112" s="177" t="str">
        <f t="shared" si="12"/>
        <v/>
      </c>
      <c r="I112" s="177" t="str">
        <f t="shared" si="13"/>
        <v/>
      </c>
      <c r="J112" s="178" t="str">
        <f t="shared" si="14"/>
        <v/>
      </c>
      <c r="K112" s="171" t="str">
        <f t="shared" si="15"/>
        <v/>
      </c>
      <c r="L112" s="179" t="e">
        <f t="shared" si="18"/>
        <v>#VALUE!</v>
      </c>
      <c r="M112" s="180"/>
      <c r="N112" s="216">
        <v>94</v>
      </c>
      <c r="O112" s="228">
        <f t="shared" si="19"/>
        <v>94</v>
      </c>
      <c r="R112" s="188"/>
      <c r="S112" s="191"/>
      <c r="T112" s="190"/>
    </row>
    <row r="113" spans="1:20" ht="13.75" thickBot="1" x14ac:dyDescent="0.85">
      <c r="A113" s="79">
        <f t="shared" si="20"/>
        <v>95</v>
      </c>
      <c r="B113" s="174">
        <f t="shared" si="21"/>
        <v>41</v>
      </c>
      <c r="C113" s="175" t="str">
        <f t="shared" si="22"/>
        <v/>
      </c>
      <c r="D113" s="176" t="str">
        <f t="shared" si="23"/>
        <v/>
      </c>
      <c r="E113" s="167"/>
      <c r="F113" s="177" t="str">
        <f t="shared" si="16"/>
        <v/>
      </c>
      <c r="G113" s="169" t="str">
        <f t="shared" si="17"/>
        <v/>
      </c>
      <c r="H113" s="177" t="str">
        <f t="shared" si="12"/>
        <v/>
      </c>
      <c r="I113" s="177" t="str">
        <f t="shared" si="13"/>
        <v/>
      </c>
      <c r="J113" s="178" t="str">
        <f t="shared" si="14"/>
        <v/>
      </c>
      <c r="K113" s="171" t="str">
        <f t="shared" si="15"/>
        <v/>
      </c>
      <c r="L113" s="179" t="e">
        <f t="shared" si="18"/>
        <v>#VALUE!</v>
      </c>
      <c r="M113" s="180"/>
      <c r="N113" s="216">
        <v>95</v>
      </c>
      <c r="O113" s="228">
        <f t="shared" si="19"/>
        <v>95</v>
      </c>
      <c r="R113" s="188"/>
      <c r="S113" s="191"/>
      <c r="T113" s="190"/>
    </row>
    <row r="114" spans="1:20" ht="13.75" thickBot="1" x14ac:dyDescent="0.85">
      <c r="A114" s="79">
        <f t="shared" si="20"/>
        <v>96</v>
      </c>
      <c r="B114" s="174">
        <f t="shared" si="21"/>
        <v>41</v>
      </c>
      <c r="C114" s="175" t="str">
        <f t="shared" si="22"/>
        <v/>
      </c>
      <c r="D114" s="176" t="str">
        <f t="shared" si="23"/>
        <v/>
      </c>
      <c r="E114" s="167"/>
      <c r="F114" s="177" t="str">
        <f t="shared" si="16"/>
        <v/>
      </c>
      <c r="G114" s="169" t="str">
        <f t="shared" si="17"/>
        <v/>
      </c>
      <c r="H114" s="177" t="str">
        <f t="shared" si="12"/>
        <v/>
      </c>
      <c r="I114" s="177" t="str">
        <f t="shared" si="13"/>
        <v/>
      </c>
      <c r="J114" s="178" t="str">
        <f t="shared" si="14"/>
        <v/>
      </c>
      <c r="K114" s="171" t="str">
        <f t="shared" si="15"/>
        <v/>
      </c>
      <c r="L114" s="179" t="e">
        <f t="shared" si="18"/>
        <v>#VALUE!</v>
      </c>
      <c r="M114" s="180"/>
      <c r="N114" s="216">
        <v>96</v>
      </c>
      <c r="O114" s="228">
        <f t="shared" si="19"/>
        <v>96</v>
      </c>
      <c r="R114" s="188"/>
      <c r="S114" s="191"/>
      <c r="T114" s="190"/>
    </row>
    <row r="115" spans="1:20" ht="13.75" thickBot="1" x14ac:dyDescent="0.85">
      <c r="A115" s="79">
        <f t="shared" si="20"/>
        <v>97</v>
      </c>
      <c r="B115" s="174">
        <f t="shared" si="21"/>
        <v>41</v>
      </c>
      <c r="C115" s="175" t="str">
        <f t="shared" si="22"/>
        <v/>
      </c>
      <c r="D115" s="176" t="str">
        <f t="shared" si="23"/>
        <v/>
      </c>
      <c r="E115" s="167"/>
      <c r="F115" s="177" t="str">
        <f t="shared" si="16"/>
        <v/>
      </c>
      <c r="G115" s="169" t="str">
        <f t="shared" si="17"/>
        <v/>
      </c>
      <c r="H115" s="177" t="str">
        <f t="shared" si="12"/>
        <v/>
      </c>
      <c r="I115" s="177" t="str">
        <f t="shared" si="13"/>
        <v/>
      </c>
      <c r="J115" s="178" t="str">
        <f t="shared" si="14"/>
        <v/>
      </c>
      <c r="K115" s="171" t="str">
        <f t="shared" si="15"/>
        <v/>
      </c>
      <c r="L115" s="179" t="e">
        <f t="shared" si="18"/>
        <v>#VALUE!</v>
      </c>
      <c r="M115" s="180"/>
      <c r="N115" s="216">
        <v>97</v>
      </c>
      <c r="O115" s="228">
        <f t="shared" si="19"/>
        <v>97</v>
      </c>
      <c r="R115" s="188"/>
      <c r="S115" s="191"/>
      <c r="T115" s="190"/>
    </row>
    <row r="116" spans="1:20" ht="13.75" thickBot="1" x14ac:dyDescent="0.85">
      <c r="A116" s="79">
        <f t="shared" si="20"/>
        <v>98</v>
      </c>
      <c r="B116" s="174">
        <f t="shared" si="21"/>
        <v>41</v>
      </c>
      <c r="C116" s="175" t="str">
        <f t="shared" si="22"/>
        <v/>
      </c>
      <c r="D116" s="176" t="str">
        <f t="shared" si="23"/>
        <v/>
      </c>
      <c r="E116" s="167"/>
      <c r="F116" s="177" t="str">
        <f t="shared" si="16"/>
        <v/>
      </c>
      <c r="G116" s="169" t="str">
        <f t="shared" si="17"/>
        <v/>
      </c>
      <c r="H116" s="177" t="str">
        <f t="shared" si="12"/>
        <v/>
      </c>
      <c r="I116" s="177" t="str">
        <f t="shared" si="13"/>
        <v/>
      </c>
      <c r="J116" s="178" t="str">
        <f t="shared" si="14"/>
        <v/>
      </c>
      <c r="K116" s="171" t="str">
        <f t="shared" si="15"/>
        <v/>
      </c>
      <c r="L116" s="179" t="e">
        <f t="shared" si="18"/>
        <v>#VALUE!</v>
      </c>
      <c r="M116" s="180"/>
      <c r="N116" s="216">
        <v>98</v>
      </c>
      <c r="O116" s="228">
        <f t="shared" si="19"/>
        <v>98</v>
      </c>
      <c r="R116" s="188"/>
      <c r="S116" s="191"/>
      <c r="T116" s="190"/>
    </row>
    <row r="117" spans="1:20" ht="13.75" thickBot="1" x14ac:dyDescent="0.85">
      <c r="A117" s="79">
        <f t="shared" si="20"/>
        <v>99</v>
      </c>
      <c r="B117" s="174">
        <f t="shared" si="21"/>
        <v>41</v>
      </c>
      <c r="C117" s="175" t="str">
        <f t="shared" si="22"/>
        <v/>
      </c>
      <c r="D117" s="176" t="str">
        <f t="shared" si="23"/>
        <v/>
      </c>
      <c r="E117" s="167"/>
      <c r="F117" s="177" t="str">
        <f t="shared" si="16"/>
        <v/>
      </c>
      <c r="G117" s="169" t="str">
        <f t="shared" si="17"/>
        <v/>
      </c>
      <c r="H117" s="177" t="str">
        <f t="shared" si="12"/>
        <v/>
      </c>
      <c r="I117" s="177" t="str">
        <f t="shared" si="13"/>
        <v/>
      </c>
      <c r="J117" s="178" t="str">
        <f t="shared" si="14"/>
        <v/>
      </c>
      <c r="K117" s="171" t="str">
        <f t="shared" si="15"/>
        <v/>
      </c>
      <c r="L117" s="179" t="e">
        <f t="shared" si="18"/>
        <v>#VALUE!</v>
      </c>
      <c r="M117" s="180"/>
      <c r="N117" s="216">
        <v>99</v>
      </c>
      <c r="O117" s="228">
        <f t="shared" si="19"/>
        <v>99</v>
      </c>
      <c r="R117" s="188"/>
      <c r="S117" s="191"/>
      <c r="T117" s="190"/>
    </row>
    <row r="118" spans="1:20" ht="13.75" thickBot="1" x14ac:dyDescent="0.85">
      <c r="A118" s="79">
        <f t="shared" si="20"/>
        <v>100</v>
      </c>
      <c r="B118" s="174">
        <f t="shared" si="21"/>
        <v>41</v>
      </c>
      <c r="C118" s="175" t="str">
        <f t="shared" si="22"/>
        <v/>
      </c>
      <c r="D118" s="176" t="str">
        <f t="shared" si="23"/>
        <v/>
      </c>
      <c r="E118" s="181">
        <f>SUM(D109:D118)</f>
        <v>0</v>
      </c>
      <c r="F118" s="177" t="str">
        <f t="shared" si="16"/>
        <v/>
      </c>
      <c r="G118" s="169" t="str">
        <f t="shared" si="17"/>
        <v/>
      </c>
      <c r="H118" s="177" t="str">
        <f t="shared" si="12"/>
        <v/>
      </c>
      <c r="I118" s="177" t="str">
        <f t="shared" si="13"/>
        <v/>
      </c>
      <c r="J118" s="178" t="str">
        <f t="shared" si="14"/>
        <v/>
      </c>
      <c r="K118" s="171" t="str">
        <f t="shared" si="15"/>
        <v/>
      </c>
      <c r="L118" s="179" t="e">
        <f t="shared" si="18"/>
        <v>#VALUE!</v>
      </c>
      <c r="M118" s="180"/>
      <c r="N118" s="216">
        <v>100</v>
      </c>
      <c r="O118" s="228">
        <f t="shared" si="19"/>
        <v>100</v>
      </c>
      <c r="R118" s="188"/>
      <c r="S118" s="191"/>
      <c r="T118" s="190"/>
    </row>
    <row r="119" spans="1:20" ht="13.75" thickBot="1" x14ac:dyDescent="0.85">
      <c r="A119" s="79">
        <f t="shared" si="20"/>
        <v>101</v>
      </c>
      <c r="B119" s="174">
        <f t="shared" si="21"/>
        <v>41</v>
      </c>
      <c r="C119" s="175" t="str">
        <f t="shared" si="22"/>
        <v/>
      </c>
      <c r="D119" s="176" t="str">
        <f t="shared" si="23"/>
        <v/>
      </c>
      <c r="E119" s="167"/>
      <c r="F119" s="177" t="str">
        <f t="shared" si="16"/>
        <v/>
      </c>
      <c r="G119" s="169" t="str">
        <f t="shared" si="17"/>
        <v/>
      </c>
      <c r="H119" s="177" t="str">
        <f t="shared" si="12"/>
        <v/>
      </c>
      <c r="I119" s="177" t="str">
        <f t="shared" si="13"/>
        <v/>
      </c>
      <c r="J119" s="178" t="str">
        <f t="shared" si="14"/>
        <v/>
      </c>
      <c r="K119" s="171" t="str">
        <f t="shared" si="15"/>
        <v/>
      </c>
      <c r="L119" s="179" t="e">
        <f t="shared" si="18"/>
        <v>#VALUE!</v>
      </c>
      <c r="M119" s="180"/>
      <c r="N119" s="216">
        <v>101</v>
      </c>
      <c r="O119" s="228">
        <f t="shared" si="19"/>
        <v>101</v>
      </c>
      <c r="R119" s="188"/>
      <c r="S119" s="191"/>
      <c r="T119" s="190"/>
    </row>
    <row r="120" spans="1:20" ht="13.75" thickBot="1" x14ac:dyDescent="0.85">
      <c r="A120" s="79">
        <f t="shared" si="20"/>
        <v>102</v>
      </c>
      <c r="B120" s="174">
        <f t="shared" si="21"/>
        <v>41</v>
      </c>
      <c r="C120" s="175" t="str">
        <f t="shared" si="22"/>
        <v/>
      </c>
      <c r="D120" s="176" t="str">
        <f t="shared" si="23"/>
        <v/>
      </c>
      <c r="E120" s="167"/>
      <c r="F120" s="177" t="str">
        <f t="shared" si="16"/>
        <v/>
      </c>
      <c r="G120" s="169" t="str">
        <f t="shared" si="17"/>
        <v/>
      </c>
      <c r="H120" s="177" t="str">
        <f t="shared" si="12"/>
        <v/>
      </c>
      <c r="I120" s="177" t="str">
        <f t="shared" si="13"/>
        <v/>
      </c>
      <c r="J120" s="178" t="str">
        <f t="shared" si="14"/>
        <v/>
      </c>
      <c r="K120" s="171" t="str">
        <f t="shared" si="15"/>
        <v/>
      </c>
      <c r="L120" s="179" t="e">
        <f t="shared" si="18"/>
        <v>#VALUE!</v>
      </c>
      <c r="M120" s="180"/>
      <c r="N120" s="216">
        <v>102</v>
      </c>
      <c r="O120" s="228">
        <f t="shared" si="19"/>
        <v>102</v>
      </c>
      <c r="R120" s="188"/>
      <c r="S120" s="191"/>
      <c r="T120" s="190"/>
    </row>
    <row r="121" spans="1:20" ht="13.75" thickBot="1" x14ac:dyDescent="0.85">
      <c r="A121" s="79">
        <f t="shared" si="20"/>
        <v>103</v>
      </c>
      <c r="B121" s="174">
        <f t="shared" si="21"/>
        <v>41</v>
      </c>
      <c r="C121" s="175" t="str">
        <f t="shared" si="22"/>
        <v/>
      </c>
      <c r="D121" s="176" t="str">
        <f t="shared" si="23"/>
        <v/>
      </c>
      <c r="E121" s="167"/>
      <c r="F121" s="177" t="str">
        <f t="shared" si="16"/>
        <v/>
      </c>
      <c r="G121" s="169" t="str">
        <f t="shared" si="17"/>
        <v/>
      </c>
      <c r="H121" s="177" t="str">
        <f t="shared" si="12"/>
        <v/>
      </c>
      <c r="I121" s="177" t="str">
        <f t="shared" si="13"/>
        <v/>
      </c>
      <c r="J121" s="178" t="str">
        <f t="shared" si="14"/>
        <v/>
      </c>
      <c r="K121" s="171" t="str">
        <f t="shared" si="15"/>
        <v/>
      </c>
      <c r="L121" s="179" t="e">
        <f t="shared" si="18"/>
        <v>#VALUE!</v>
      </c>
      <c r="M121" s="180"/>
      <c r="N121" s="216">
        <v>103</v>
      </c>
      <c r="O121" s="228">
        <f t="shared" si="19"/>
        <v>103</v>
      </c>
      <c r="R121" s="188"/>
      <c r="S121" s="191"/>
      <c r="T121" s="190"/>
    </row>
    <row r="122" spans="1:20" ht="13.75" thickBot="1" x14ac:dyDescent="0.85">
      <c r="A122" s="79">
        <f t="shared" si="20"/>
        <v>104</v>
      </c>
      <c r="B122" s="174">
        <f t="shared" si="21"/>
        <v>41</v>
      </c>
      <c r="C122" s="175" t="str">
        <f t="shared" si="22"/>
        <v/>
      </c>
      <c r="D122" s="176" t="str">
        <f t="shared" si="23"/>
        <v/>
      </c>
      <c r="E122" s="167"/>
      <c r="F122" s="177" t="str">
        <f t="shared" si="16"/>
        <v/>
      </c>
      <c r="G122" s="169" t="str">
        <f t="shared" si="17"/>
        <v/>
      </c>
      <c r="H122" s="177" t="str">
        <f t="shared" si="12"/>
        <v/>
      </c>
      <c r="I122" s="177" t="str">
        <f t="shared" si="13"/>
        <v/>
      </c>
      <c r="J122" s="178" t="str">
        <f t="shared" si="14"/>
        <v/>
      </c>
      <c r="K122" s="171" t="str">
        <f t="shared" si="15"/>
        <v/>
      </c>
      <c r="L122" s="179" t="e">
        <f t="shared" si="18"/>
        <v>#VALUE!</v>
      </c>
      <c r="M122" s="180"/>
      <c r="N122" s="216">
        <v>104</v>
      </c>
      <c r="O122" s="228">
        <f t="shared" si="19"/>
        <v>104</v>
      </c>
      <c r="R122" s="188"/>
      <c r="S122" s="191"/>
      <c r="T122" s="190"/>
    </row>
    <row r="123" spans="1:20" ht="13.75" thickBot="1" x14ac:dyDescent="0.85">
      <c r="A123" s="79">
        <f t="shared" si="20"/>
        <v>105</v>
      </c>
      <c r="B123" s="174">
        <f t="shared" si="21"/>
        <v>41</v>
      </c>
      <c r="C123" s="175" t="str">
        <f t="shared" si="22"/>
        <v/>
      </c>
      <c r="D123" s="176" t="str">
        <f t="shared" si="23"/>
        <v/>
      </c>
      <c r="E123" s="167"/>
      <c r="F123" s="177" t="str">
        <f t="shared" si="16"/>
        <v/>
      </c>
      <c r="G123" s="169" t="str">
        <f t="shared" si="17"/>
        <v/>
      </c>
      <c r="H123" s="177" t="str">
        <f t="shared" si="12"/>
        <v/>
      </c>
      <c r="I123" s="177" t="str">
        <f t="shared" si="13"/>
        <v/>
      </c>
      <c r="J123" s="178" t="str">
        <f t="shared" si="14"/>
        <v/>
      </c>
      <c r="K123" s="171" t="str">
        <f t="shared" si="15"/>
        <v/>
      </c>
      <c r="L123" s="179" t="e">
        <f t="shared" si="18"/>
        <v>#VALUE!</v>
      </c>
      <c r="M123" s="180"/>
      <c r="N123" s="216">
        <v>105</v>
      </c>
      <c r="O123" s="228">
        <f t="shared" si="19"/>
        <v>105</v>
      </c>
      <c r="R123" s="188"/>
      <c r="S123" s="191"/>
      <c r="T123" s="190"/>
    </row>
    <row r="124" spans="1:20" ht="13.75" thickBot="1" x14ac:dyDescent="0.85">
      <c r="A124" s="79">
        <f t="shared" si="20"/>
        <v>106</v>
      </c>
      <c r="B124" s="174">
        <f t="shared" si="21"/>
        <v>41</v>
      </c>
      <c r="C124" s="175" t="str">
        <f t="shared" si="22"/>
        <v/>
      </c>
      <c r="D124" s="176" t="str">
        <f t="shared" si="23"/>
        <v/>
      </c>
      <c r="E124" s="167"/>
      <c r="F124" s="177" t="str">
        <f t="shared" si="16"/>
        <v/>
      </c>
      <c r="G124" s="169" t="str">
        <f t="shared" si="17"/>
        <v/>
      </c>
      <c r="H124" s="177" t="str">
        <f t="shared" si="12"/>
        <v/>
      </c>
      <c r="I124" s="177" t="str">
        <f t="shared" si="13"/>
        <v/>
      </c>
      <c r="J124" s="178" t="str">
        <f t="shared" si="14"/>
        <v/>
      </c>
      <c r="K124" s="171" t="str">
        <f t="shared" si="15"/>
        <v/>
      </c>
      <c r="L124" s="179" t="e">
        <f t="shared" si="18"/>
        <v>#VALUE!</v>
      </c>
      <c r="M124" s="180"/>
      <c r="N124" s="216">
        <v>106</v>
      </c>
      <c r="O124" s="228">
        <f t="shared" si="19"/>
        <v>106</v>
      </c>
      <c r="R124" s="188"/>
      <c r="S124" s="191"/>
      <c r="T124" s="190"/>
    </row>
    <row r="125" spans="1:20" ht="13.75" thickBot="1" x14ac:dyDescent="0.85">
      <c r="A125" s="79">
        <f t="shared" si="20"/>
        <v>107</v>
      </c>
      <c r="B125" s="174">
        <f t="shared" si="21"/>
        <v>41</v>
      </c>
      <c r="C125" s="175" t="str">
        <f t="shared" si="22"/>
        <v/>
      </c>
      <c r="D125" s="176" t="str">
        <f t="shared" si="23"/>
        <v/>
      </c>
      <c r="E125" s="167"/>
      <c r="F125" s="177" t="str">
        <f t="shared" si="16"/>
        <v/>
      </c>
      <c r="G125" s="169" t="str">
        <f t="shared" si="17"/>
        <v/>
      </c>
      <c r="H125" s="177" t="str">
        <f t="shared" si="12"/>
        <v/>
      </c>
      <c r="I125" s="177" t="str">
        <f t="shared" si="13"/>
        <v/>
      </c>
      <c r="J125" s="178" t="str">
        <f t="shared" si="14"/>
        <v/>
      </c>
      <c r="K125" s="171" t="str">
        <f t="shared" si="15"/>
        <v/>
      </c>
      <c r="L125" s="179" t="e">
        <f t="shared" si="18"/>
        <v>#VALUE!</v>
      </c>
      <c r="M125" s="180"/>
      <c r="N125" s="216">
        <v>107</v>
      </c>
      <c r="O125" s="228">
        <f t="shared" si="19"/>
        <v>107</v>
      </c>
      <c r="R125" s="188"/>
      <c r="S125" s="191"/>
      <c r="T125" s="190"/>
    </row>
    <row r="126" spans="1:20" ht="13.75" thickBot="1" x14ac:dyDescent="0.85">
      <c r="A126" s="79">
        <f t="shared" si="20"/>
        <v>108</v>
      </c>
      <c r="B126" s="174">
        <f t="shared" si="21"/>
        <v>41</v>
      </c>
      <c r="C126" s="175" t="str">
        <f t="shared" si="22"/>
        <v/>
      </c>
      <c r="D126" s="176" t="str">
        <f t="shared" si="23"/>
        <v/>
      </c>
      <c r="E126" s="167"/>
      <c r="F126" s="177" t="str">
        <f t="shared" si="16"/>
        <v/>
      </c>
      <c r="G126" s="169" t="str">
        <f t="shared" si="17"/>
        <v/>
      </c>
      <c r="H126" s="177" t="str">
        <f t="shared" si="12"/>
        <v/>
      </c>
      <c r="I126" s="177" t="str">
        <f t="shared" si="13"/>
        <v/>
      </c>
      <c r="J126" s="178" t="str">
        <f t="shared" si="14"/>
        <v/>
      </c>
      <c r="K126" s="171" t="str">
        <f t="shared" si="15"/>
        <v/>
      </c>
      <c r="L126" s="179" t="e">
        <f t="shared" si="18"/>
        <v>#VALUE!</v>
      </c>
      <c r="M126" s="180"/>
      <c r="N126" s="216">
        <v>108</v>
      </c>
      <c r="O126" s="228">
        <f t="shared" si="19"/>
        <v>108</v>
      </c>
      <c r="R126" s="188"/>
      <c r="S126" s="191"/>
      <c r="T126" s="190"/>
    </row>
    <row r="127" spans="1:20" ht="13.75" thickBot="1" x14ac:dyDescent="0.85">
      <c r="A127" s="79">
        <f t="shared" si="20"/>
        <v>109</v>
      </c>
      <c r="B127" s="174">
        <f t="shared" si="21"/>
        <v>41</v>
      </c>
      <c r="C127" s="175" t="str">
        <f t="shared" si="22"/>
        <v/>
      </c>
      <c r="D127" s="176" t="str">
        <f t="shared" si="23"/>
        <v/>
      </c>
      <c r="E127" s="167"/>
      <c r="F127" s="177" t="str">
        <f t="shared" si="16"/>
        <v/>
      </c>
      <c r="G127" s="169" t="str">
        <f t="shared" si="17"/>
        <v/>
      </c>
      <c r="H127" s="177" t="str">
        <f t="shared" si="12"/>
        <v/>
      </c>
      <c r="I127" s="177" t="str">
        <f t="shared" si="13"/>
        <v/>
      </c>
      <c r="J127" s="178" t="str">
        <f t="shared" si="14"/>
        <v/>
      </c>
      <c r="K127" s="171" t="str">
        <f t="shared" si="15"/>
        <v/>
      </c>
      <c r="L127" s="179" t="e">
        <f t="shared" si="18"/>
        <v>#VALUE!</v>
      </c>
      <c r="M127" s="180"/>
      <c r="N127" s="216">
        <v>109</v>
      </c>
      <c r="O127" s="228">
        <f t="shared" si="19"/>
        <v>109</v>
      </c>
      <c r="R127" s="188"/>
      <c r="S127" s="191"/>
      <c r="T127" s="190"/>
    </row>
    <row r="128" spans="1:20" ht="13.75" thickBot="1" x14ac:dyDescent="0.85">
      <c r="A128" s="79">
        <f t="shared" si="20"/>
        <v>110</v>
      </c>
      <c r="B128" s="174">
        <f t="shared" si="21"/>
        <v>41</v>
      </c>
      <c r="C128" s="175" t="str">
        <f t="shared" si="22"/>
        <v/>
      </c>
      <c r="D128" s="176" t="str">
        <f t="shared" si="23"/>
        <v/>
      </c>
      <c r="E128" s="181">
        <f>SUM(D119:D128)</f>
        <v>0</v>
      </c>
      <c r="F128" s="177" t="str">
        <f t="shared" si="16"/>
        <v/>
      </c>
      <c r="G128" s="169" t="str">
        <f t="shared" si="17"/>
        <v/>
      </c>
      <c r="H128" s="177" t="str">
        <f t="shared" si="12"/>
        <v/>
      </c>
      <c r="I128" s="177" t="str">
        <f t="shared" si="13"/>
        <v/>
      </c>
      <c r="J128" s="178" t="str">
        <f t="shared" si="14"/>
        <v/>
      </c>
      <c r="K128" s="171" t="str">
        <f t="shared" si="15"/>
        <v/>
      </c>
      <c r="L128" s="179" t="e">
        <f t="shared" si="18"/>
        <v>#VALUE!</v>
      </c>
      <c r="M128" s="180"/>
      <c r="N128" s="216">
        <v>110</v>
      </c>
      <c r="O128" s="228">
        <f t="shared" si="19"/>
        <v>110</v>
      </c>
      <c r="R128" s="188"/>
      <c r="S128" s="191"/>
      <c r="T128" s="190"/>
    </row>
    <row r="129" spans="1:20" ht="13.75" thickBot="1" x14ac:dyDescent="0.85">
      <c r="A129" s="79">
        <f t="shared" si="20"/>
        <v>111</v>
      </c>
      <c r="B129" s="174">
        <f t="shared" si="21"/>
        <v>41</v>
      </c>
      <c r="C129" s="175" t="str">
        <f t="shared" si="22"/>
        <v/>
      </c>
      <c r="D129" s="176" t="str">
        <f t="shared" si="23"/>
        <v/>
      </c>
      <c r="E129" s="167"/>
      <c r="F129" s="177" t="str">
        <f t="shared" si="16"/>
        <v/>
      </c>
      <c r="G129" s="169" t="str">
        <f t="shared" si="17"/>
        <v/>
      </c>
      <c r="H129" s="177" t="str">
        <f t="shared" si="12"/>
        <v/>
      </c>
      <c r="I129" s="177" t="str">
        <f t="shared" si="13"/>
        <v/>
      </c>
      <c r="J129" s="178" t="str">
        <f t="shared" si="14"/>
        <v/>
      </c>
      <c r="K129" s="171" t="str">
        <f t="shared" si="15"/>
        <v/>
      </c>
      <c r="L129" s="179" t="e">
        <f t="shared" si="18"/>
        <v>#VALUE!</v>
      </c>
      <c r="M129" s="180"/>
      <c r="N129" s="216">
        <v>111</v>
      </c>
      <c r="O129" s="228">
        <f t="shared" si="19"/>
        <v>111</v>
      </c>
      <c r="R129" s="188"/>
      <c r="S129" s="191"/>
      <c r="T129" s="190"/>
    </row>
    <row r="130" spans="1:20" ht="13.75" thickBot="1" x14ac:dyDescent="0.85">
      <c r="A130" s="79">
        <f t="shared" si="20"/>
        <v>112</v>
      </c>
      <c r="B130" s="174">
        <f t="shared" si="21"/>
        <v>41</v>
      </c>
      <c r="C130" s="175" t="str">
        <f t="shared" si="22"/>
        <v/>
      </c>
      <c r="D130" s="176" t="str">
        <f t="shared" si="23"/>
        <v/>
      </c>
      <c r="E130" s="167"/>
      <c r="F130" s="177" t="str">
        <f t="shared" si="16"/>
        <v/>
      </c>
      <c r="G130" s="169" t="str">
        <f t="shared" si="17"/>
        <v/>
      </c>
      <c r="H130" s="177" t="str">
        <f t="shared" si="12"/>
        <v/>
      </c>
      <c r="I130" s="177" t="str">
        <f t="shared" si="13"/>
        <v/>
      </c>
      <c r="J130" s="178" t="str">
        <f t="shared" si="14"/>
        <v/>
      </c>
      <c r="K130" s="171" t="str">
        <f t="shared" si="15"/>
        <v/>
      </c>
      <c r="L130" s="179" t="e">
        <f t="shared" si="18"/>
        <v>#VALUE!</v>
      </c>
      <c r="M130" s="180"/>
      <c r="N130" s="216">
        <v>112</v>
      </c>
      <c r="O130" s="228">
        <f t="shared" si="19"/>
        <v>112</v>
      </c>
      <c r="R130" s="188"/>
      <c r="S130" s="191"/>
      <c r="T130" s="190"/>
    </row>
    <row r="131" spans="1:20" ht="13.75" thickBot="1" x14ac:dyDescent="0.85">
      <c r="A131" s="79">
        <f t="shared" si="20"/>
        <v>113</v>
      </c>
      <c r="B131" s="174">
        <f t="shared" si="21"/>
        <v>41</v>
      </c>
      <c r="C131" s="175" t="str">
        <f t="shared" si="22"/>
        <v/>
      </c>
      <c r="D131" s="176" t="str">
        <f t="shared" si="23"/>
        <v/>
      </c>
      <c r="E131" s="167"/>
      <c r="F131" s="177" t="str">
        <f t="shared" si="16"/>
        <v/>
      </c>
      <c r="G131" s="169" t="str">
        <f t="shared" si="17"/>
        <v/>
      </c>
      <c r="H131" s="177" t="str">
        <f t="shared" si="12"/>
        <v/>
      </c>
      <c r="I131" s="177" t="str">
        <f t="shared" si="13"/>
        <v/>
      </c>
      <c r="J131" s="178" t="str">
        <f t="shared" si="14"/>
        <v/>
      </c>
      <c r="K131" s="171" t="str">
        <f t="shared" si="15"/>
        <v/>
      </c>
      <c r="L131" s="179" t="e">
        <f t="shared" si="18"/>
        <v>#VALUE!</v>
      </c>
      <c r="M131" s="180"/>
      <c r="N131" s="216">
        <v>113</v>
      </c>
      <c r="O131" s="228">
        <f t="shared" si="19"/>
        <v>113</v>
      </c>
      <c r="R131" s="188"/>
      <c r="S131" s="191"/>
      <c r="T131" s="190"/>
    </row>
    <row r="132" spans="1:20" ht="13.75" thickBot="1" x14ac:dyDescent="0.85">
      <c r="A132" s="79">
        <f t="shared" si="20"/>
        <v>114</v>
      </c>
      <c r="B132" s="174">
        <f t="shared" si="21"/>
        <v>41</v>
      </c>
      <c r="C132" s="175" t="str">
        <f t="shared" si="22"/>
        <v/>
      </c>
      <c r="D132" s="176" t="str">
        <f t="shared" si="23"/>
        <v/>
      </c>
      <c r="E132" s="167"/>
      <c r="F132" s="177" t="str">
        <f t="shared" si="16"/>
        <v/>
      </c>
      <c r="G132" s="169" t="str">
        <f t="shared" si="17"/>
        <v/>
      </c>
      <c r="H132" s="177" t="str">
        <f t="shared" si="12"/>
        <v/>
      </c>
      <c r="I132" s="177" t="str">
        <f t="shared" si="13"/>
        <v/>
      </c>
      <c r="J132" s="178" t="str">
        <f t="shared" si="14"/>
        <v/>
      </c>
      <c r="K132" s="171" t="str">
        <f t="shared" si="15"/>
        <v/>
      </c>
      <c r="L132" s="179" t="e">
        <f t="shared" si="18"/>
        <v>#VALUE!</v>
      </c>
      <c r="M132" s="180"/>
      <c r="N132" s="216">
        <v>114</v>
      </c>
      <c r="O132" s="228">
        <f t="shared" si="19"/>
        <v>114</v>
      </c>
      <c r="R132" s="188"/>
      <c r="S132" s="191"/>
      <c r="T132" s="190"/>
    </row>
    <row r="133" spans="1:20" ht="13.75" thickBot="1" x14ac:dyDescent="0.85">
      <c r="A133" s="79">
        <f t="shared" si="20"/>
        <v>115</v>
      </c>
      <c r="B133" s="174">
        <f t="shared" si="21"/>
        <v>41</v>
      </c>
      <c r="C133" s="175" t="str">
        <f t="shared" si="22"/>
        <v/>
      </c>
      <c r="D133" s="176" t="str">
        <f t="shared" si="23"/>
        <v/>
      </c>
      <c r="E133" s="167"/>
      <c r="F133" s="177" t="str">
        <f t="shared" si="16"/>
        <v/>
      </c>
      <c r="G133" s="169" t="str">
        <f t="shared" si="17"/>
        <v/>
      </c>
      <c r="H133" s="177" t="str">
        <f t="shared" si="12"/>
        <v/>
      </c>
      <c r="I133" s="177" t="str">
        <f t="shared" si="13"/>
        <v/>
      </c>
      <c r="J133" s="178" t="str">
        <f t="shared" si="14"/>
        <v/>
      </c>
      <c r="K133" s="171" t="str">
        <f t="shared" si="15"/>
        <v/>
      </c>
      <c r="L133" s="179" t="e">
        <f t="shared" si="18"/>
        <v>#VALUE!</v>
      </c>
      <c r="M133" s="180"/>
      <c r="N133" s="216">
        <v>115</v>
      </c>
      <c r="O133" s="228">
        <f t="shared" si="19"/>
        <v>115</v>
      </c>
      <c r="R133" s="188"/>
      <c r="S133" s="191"/>
      <c r="T133" s="190"/>
    </row>
    <row r="134" spans="1:20" ht="13.75" thickBot="1" x14ac:dyDescent="0.85">
      <c r="A134" s="79">
        <f t="shared" si="20"/>
        <v>116</v>
      </c>
      <c r="B134" s="174">
        <f t="shared" si="21"/>
        <v>41</v>
      </c>
      <c r="C134" s="175" t="str">
        <f t="shared" si="22"/>
        <v/>
      </c>
      <c r="D134" s="176" t="str">
        <f t="shared" si="23"/>
        <v/>
      </c>
      <c r="E134" s="167"/>
      <c r="F134" s="177" t="str">
        <f t="shared" si="16"/>
        <v/>
      </c>
      <c r="G134" s="169" t="str">
        <f t="shared" si="17"/>
        <v/>
      </c>
      <c r="H134" s="177" t="str">
        <f t="shared" si="12"/>
        <v/>
      </c>
      <c r="I134" s="177" t="str">
        <f t="shared" si="13"/>
        <v/>
      </c>
      <c r="J134" s="178" t="str">
        <f t="shared" si="14"/>
        <v/>
      </c>
      <c r="K134" s="171" t="str">
        <f t="shared" si="15"/>
        <v/>
      </c>
      <c r="L134" s="179" t="e">
        <f t="shared" si="18"/>
        <v>#VALUE!</v>
      </c>
      <c r="M134" s="180"/>
      <c r="N134" s="216">
        <v>116</v>
      </c>
      <c r="O134" s="228">
        <f t="shared" si="19"/>
        <v>116</v>
      </c>
      <c r="R134" s="188"/>
      <c r="S134" s="191"/>
      <c r="T134" s="190"/>
    </row>
    <row r="135" spans="1:20" ht="13.75" thickBot="1" x14ac:dyDescent="0.85">
      <c r="A135" s="79">
        <f t="shared" si="20"/>
        <v>117</v>
      </c>
      <c r="B135" s="174">
        <f t="shared" si="21"/>
        <v>41</v>
      </c>
      <c r="C135" s="175" t="str">
        <f t="shared" si="22"/>
        <v/>
      </c>
      <c r="D135" s="176" t="str">
        <f t="shared" si="23"/>
        <v/>
      </c>
      <c r="E135" s="167"/>
      <c r="F135" s="177" t="str">
        <f t="shared" si="16"/>
        <v/>
      </c>
      <c r="G135" s="169" t="str">
        <f t="shared" si="17"/>
        <v/>
      </c>
      <c r="H135" s="177" t="str">
        <f t="shared" si="12"/>
        <v/>
      </c>
      <c r="I135" s="177" t="str">
        <f t="shared" si="13"/>
        <v/>
      </c>
      <c r="J135" s="178" t="str">
        <f t="shared" si="14"/>
        <v/>
      </c>
      <c r="K135" s="171" t="str">
        <f t="shared" si="15"/>
        <v/>
      </c>
      <c r="L135" s="179" t="e">
        <f t="shared" si="18"/>
        <v>#VALUE!</v>
      </c>
      <c r="M135" s="180"/>
      <c r="N135" s="216">
        <v>117</v>
      </c>
      <c r="O135" s="228">
        <f t="shared" si="19"/>
        <v>117</v>
      </c>
      <c r="R135" s="188"/>
      <c r="S135" s="191"/>
      <c r="T135" s="190"/>
    </row>
    <row r="136" spans="1:20" ht="13.75" thickBot="1" x14ac:dyDescent="0.85">
      <c r="A136" s="79">
        <f t="shared" si="20"/>
        <v>118</v>
      </c>
      <c r="B136" s="174">
        <f t="shared" si="21"/>
        <v>41</v>
      </c>
      <c r="C136" s="175" t="str">
        <f t="shared" si="22"/>
        <v/>
      </c>
      <c r="D136" s="176" t="str">
        <f t="shared" si="23"/>
        <v/>
      </c>
      <c r="E136" s="167"/>
      <c r="F136" s="177" t="str">
        <f t="shared" si="16"/>
        <v/>
      </c>
      <c r="G136" s="169" t="str">
        <f t="shared" si="17"/>
        <v/>
      </c>
      <c r="H136" s="177" t="str">
        <f t="shared" si="12"/>
        <v/>
      </c>
      <c r="I136" s="177" t="str">
        <f t="shared" si="13"/>
        <v/>
      </c>
      <c r="J136" s="178" t="str">
        <f t="shared" si="14"/>
        <v/>
      </c>
      <c r="K136" s="171" t="str">
        <f t="shared" si="15"/>
        <v/>
      </c>
      <c r="L136" s="179" t="e">
        <f t="shared" si="18"/>
        <v>#VALUE!</v>
      </c>
      <c r="M136" s="180"/>
      <c r="N136" s="216">
        <v>118</v>
      </c>
      <c r="O136" s="228">
        <f t="shared" si="19"/>
        <v>118</v>
      </c>
      <c r="R136" s="188"/>
      <c r="S136" s="191"/>
      <c r="T136" s="190"/>
    </row>
    <row r="137" spans="1:20" ht="13.75" thickBot="1" x14ac:dyDescent="0.85">
      <c r="A137" s="79">
        <f t="shared" si="20"/>
        <v>119</v>
      </c>
      <c r="B137" s="174">
        <f t="shared" si="21"/>
        <v>41</v>
      </c>
      <c r="C137" s="175" t="str">
        <f t="shared" si="22"/>
        <v/>
      </c>
      <c r="D137" s="176" t="str">
        <f t="shared" si="23"/>
        <v/>
      </c>
      <c r="E137" s="167"/>
      <c r="F137" s="177" t="str">
        <f t="shared" si="16"/>
        <v/>
      </c>
      <c r="G137" s="169" t="str">
        <f t="shared" si="17"/>
        <v/>
      </c>
      <c r="H137" s="177" t="str">
        <f t="shared" si="12"/>
        <v/>
      </c>
      <c r="I137" s="177" t="str">
        <f t="shared" si="13"/>
        <v/>
      </c>
      <c r="J137" s="178" t="str">
        <f t="shared" si="14"/>
        <v/>
      </c>
      <c r="K137" s="171" t="str">
        <f t="shared" si="15"/>
        <v/>
      </c>
      <c r="L137" s="179" t="e">
        <f t="shared" si="18"/>
        <v>#VALUE!</v>
      </c>
      <c r="M137" s="180"/>
      <c r="N137" s="216">
        <v>119</v>
      </c>
      <c r="O137" s="228">
        <f t="shared" si="19"/>
        <v>119</v>
      </c>
      <c r="R137" s="188"/>
      <c r="S137" s="191"/>
      <c r="T137" s="190"/>
    </row>
    <row r="138" spans="1:20" ht="13.75" thickBot="1" x14ac:dyDescent="0.85">
      <c r="A138" s="79">
        <f t="shared" si="20"/>
        <v>120</v>
      </c>
      <c r="B138" s="174">
        <f t="shared" si="21"/>
        <v>41</v>
      </c>
      <c r="C138" s="175" t="str">
        <f t="shared" si="22"/>
        <v/>
      </c>
      <c r="D138" s="176" t="str">
        <f t="shared" si="23"/>
        <v/>
      </c>
      <c r="E138" s="181">
        <f>SUM(D129:D138)</f>
        <v>0</v>
      </c>
      <c r="F138" s="177" t="str">
        <f t="shared" si="16"/>
        <v/>
      </c>
      <c r="G138" s="169" t="str">
        <f t="shared" si="17"/>
        <v/>
      </c>
      <c r="H138" s="177" t="str">
        <f t="shared" si="12"/>
        <v/>
      </c>
      <c r="I138" s="177" t="str">
        <f t="shared" si="13"/>
        <v/>
      </c>
      <c r="J138" s="178" t="str">
        <f t="shared" si="14"/>
        <v/>
      </c>
      <c r="K138" s="171" t="str">
        <f t="shared" si="15"/>
        <v/>
      </c>
      <c r="L138" s="179" t="e">
        <f t="shared" si="18"/>
        <v>#VALUE!</v>
      </c>
      <c r="M138" s="180"/>
      <c r="N138" s="216">
        <v>120</v>
      </c>
      <c r="O138" s="228">
        <f t="shared" si="19"/>
        <v>120</v>
      </c>
      <c r="R138" s="188"/>
      <c r="S138" s="191"/>
      <c r="T138" s="190"/>
    </row>
    <row r="139" spans="1:20" ht="13.75" thickBot="1" x14ac:dyDescent="0.85">
      <c r="A139" s="79">
        <f t="shared" si="20"/>
        <v>121</v>
      </c>
      <c r="B139" s="174">
        <f t="shared" si="21"/>
        <v>41</v>
      </c>
      <c r="C139" s="175" t="str">
        <f t="shared" si="22"/>
        <v/>
      </c>
      <c r="D139" s="176" t="str">
        <f t="shared" si="23"/>
        <v/>
      </c>
      <c r="E139" s="167"/>
      <c r="F139" s="177" t="str">
        <f t="shared" si="16"/>
        <v/>
      </c>
      <c r="G139" s="169" t="str">
        <f t="shared" si="17"/>
        <v/>
      </c>
      <c r="H139" s="177" t="str">
        <f t="shared" si="12"/>
        <v/>
      </c>
      <c r="I139" s="177" t="str">
        <f t="shared" si="13"/>
        <v/>
      </c>
      <c r="J139" s="178" t="str">
        <f t="shared" si="14"/>
        <v/>
      </c>
      <c r="K139" s="171" t="str">
        <f t="shared" si="15"/>
        <v/>
      </c>
      <c r="L139" s="179" t="e">
        <f t="shared" si="18"/>
        <v>#VALUE!</v>
      </c>
      <c r="M139" s="180"/>
      <c r="N139" s="216">
        <v>121</v>
      </c>
      <c r="O139" s="228">
        <f t="shared" si="19"/>
        <v>121</v>
      </c>
      <c r="R139" s="188"/>
      <c r="S139" s="191"/>
      <c r="T139" s="190"/>
    </row>
    <row r="140" spans="1:20" ht="13.75" thickBot="1" x14ac:dyDescent="0.85">
      <c r="A140" s="79">
        <f t="shared" si="20"/>
        <v>122</v>
      </c>
      <c r="B140" s="174">
        <f t="shared" si="21"/>
        <v>41</v>
      </c>
      <c r="C140" s="175" t="str">
        <f t="shared" si="22"/>
        <v/>
      </c>
      <c r="D140" s="176" t="str">
        <f t="shared" si="23"/>
        <v/>
      </c>
      <c r="E140" s="167"/>
      <c r="F140" s="177" t="str">
        <f t="shared" si="16"/>
        <v/>
      </c>
      <c r="G140" s="169" t="str">
        <f t="shared" si="17"/>
        <v/>
      </c>
      <c r="H140" s="177" t="str">
        <f t="shared" si="12"/>
        <v/>
      </c>
      <c r="I140" s="177" t="str">
        <f t="shared" si="13"/>
        <v/>
      </c>
      <c r="J140" s="178" t="str">
        <f t="shared" si="14"/>
        <v/>
      </c>
      <c r="K140" s="171" t="str">
        <f t="shared" si="15"/>
        <v/>
      </c>
      <c r="L140" s="179" t="e">
        <f t="shared" si="18"/>
        <v>#VALUE!</v>
      </c>
      <c r="M140" s="180"/>
      <c r="N140" s="216">
        <v>122</v>
      </c>
      <c r="O140" s="228">
        <f t="shared" si="19"/>
        <v>122</v>
      </c>
      <c r="R140" s="188"/>
      <c r="S140" s="191"/>
      <c r="T140" s="190"/>
    </row>
    <row r="141" spans="1:20" ht="13.75" thickBot="1" x14ac:dyDescent="0.85">
      <c r="A141" s="79">
        <f t="shared" si="20"/>
        <v>123</v>
      </c>
      <c r="B141" s="174">
        <f t="shared" si="21"/>
        <v>41</v>
      </c>
      <c r="C141" s="175" t="str">
        <f t="shared" si="22"/>
        <v/>
      </c>
      <c r="D141" s="176" t="str">
        <f t="shared" si="23"/>
        <v/>
      </c>
      <c r="E141" s="167"/>
      <c r="F141" s="177" t="str">
        <f t="shared" si="16"/>
        <v/>
      </c>
      <c r="G141" s="169" t="str">
        <f t="shared" si="17"/>
        <v/>
      </c>
      <c r="H141" s="177" t="str">
        <f t="shared" si="12"/>
        <v/>
      </c>
      <c r="I141" s="177" t="str">
        <f t="shared" si="13"/>
        <v/>
      </c>
      <c r="J141" s="178" t="str">
        <f t="shared" si="14"/>
        <v/>
      </c>
      <c r="K141" s="171" t="str">
        <f t="shared" si="15"/>
        <v/>
      </c>
      <c r="L141" s="179" t="e">
        <f t="shared" si="18"/>
        <v>#VALUE!</v>
      </c>
      <c r="M141" s="180"/>
      <c r="N141" s="216">
        <v>123</v>
      </c>
      <c r="O141" s="228">
        <f t="shared" si="19"/>
        <v>123</v>
      </c>
      <c r="R141" s="188"/>
      <c r="S141" s="191"/>
      <c r="T141" s="190"/>
    </row>
    <row r="142" spans="1:20" ht="13.75" thickBot="1" x14ac:dyDescent="0.85">
      <c r="A142" s="79">
        <f t="shared" si="20"/>
        <v>124</v>
      </c>
      <c r="B142" s="174">
        <f t="shared" si="21"/>
        <v>41</v>
      </c>
      <c r="C142" s="175" t="str">
        <f t="shared" si="22"/>
        <v/>
      </c>
      <c r="D142" s="176" t="str">
        <f t="shared" si="23"/>
        <v/>
      </c>
      <c r="E142" s="167"/>
      <c r="F142" s="177" t="str">
        <f t="shared" si="16"/>
        <v/>
      </c>
      <c r="G142" s="169" t="str">
        <f t="shared" si="17"/>
        <v/>
      </c>
      <c r="H142" s="177" t="str">
        <f t="shared" si="12"/>
        <v/>
      </c>
      <c r="I142" s="177" t="str">
        <f t="shared" si="13"/>
        <v/>
      </c>
      <c r="J142" s="178" t="str">
        <f t="shared" si="14"/>
        <v/>
      </c>
      <c r="K142" s="171" t="str">
        <f t="shared" si="15"/>
        <v/>
      </c>
      <c r="L142" s="179" t="e">
        <f t="shared" si="18"/>
        <v>#VALUE!</v>
      </c>
      <c r="M142" s="180"/>
      <c r="N142" s="216">
        <v>124</v>
      </c>
      <c r="O142" s="228">
        <f t="shared" si="19"/>
        <v>124</v>
      </c>
      <c r="R142" s="188"/>
      <c r="S142" s="191"/>
      <c r="T142" s="190"/>
    </row>
    <row r="143" spans="1:20" ht="13.75" thickBot="1" x14ac:dyDescent="0.85">
      <c r="A143" s="79">
        <f t="shared" si="20"/>
        <v>125</v>
      </c>
      <c r="B143" s="174">
        <f t="shared" si="21"/>
        <v>41</v>
      </c>
      <c r="C143" s="175" t="str">
        <f t="shared" si="22"/>
        <v/>
      </c>
      <c r="D143" s="176" t="str">
        <f t="shared" si="23"/>
        <v/>
      </c>
      <c r="E143" s="167"/>
      <c r="F143" s="177" t="str">
        <f t="shared" si="16"/>
        <v/>
      </c>
      <c r="G143" s="169" t="str">
        <f t="shared" si="17"/>
        <v/>
      </c>
      <c r="H143" s="177" t="str">
        <f t="shared" si="12"/>
        <v/>
      </c>
      <c r="I143" s="177" t="str">
        <f t="shared" si="13"/>
        <v/>
      </c>
      <c r="J143" s="178" t="str">
        <f t="shared" si="14"/>
        <v/>
      </c>
      <c r="K143" s="171" t="str">
        <f t="shared" si="15"/>
        <v/>
      </c>
      <c r="L143" s="179" t="e">
        <f t="shared" si="18"/>
        <v>#VALUE!</v>
      </c>
      <c r="M143" s="180"/>
      <c r="N143" s="216">
        <v>125</v>
      </c>
      <c r="O143" s="228">
        <f t="shared" si="19"/>
        <v>125</v>
      </c>
      <c r="R143" s="188"/>
      <c r="S143" s="191"/>
      <c r="T143" s="190"/>
    </row>
    <row r="144" spans="1:20" ht="13.75" thickBot="1" x14ac:dyDescent="0.85">
      <c r="A144" s="79">
        <f t="shared" si="20"/>
        <v>126</v>
      </c>
      <c r="B144" s="174">
        <f t="shared" si="21"/>
        <v>41</v>
      </c>
      <c r="C144" s="175" t="str">
        <f t="shared" si="22"/>
        <v/>
      </c>
      <c r="D144" s="176" t="str">
        <f t="shared" si="23"/>
        <v/>
      </c>
      <c r="E144" s="167"/>
      <c r="F144" s="177" t="str">
        <f t="shared" si="16"/>
        <v/>
      </c>
      <c r="G144" s="169" t="str">
        <f t="shared" si="17"/>
        <v/>
      </c>
      <c r="H144" s="177" t="str">
        <f t="shared" si="12"/>
        <v/>
      </c>
      <c r="I144" s="177" t="str">
        <f t="shared" si="13"/>
        <v/>
      </c>
      <c r="J144" s="178" t="str">
        <f t="shared" si="14"/>
        <v/>
      </c>
      <c r="K144" s="171" t="str">
        <f t="shared" si="15"/>
        <v/>
      </c>
      <c r="L144" s="179" t="e">
        <f t="shared" si="18"/>
        <v>#VALUE!</v>
      </c>
      <c r="M144" s="180"/>
      <c r="N144" s="216">
        <v>126</v>
      </c>
      <c r="O144" s="228">
        <f t="shared" si="19"/>
        <v>126</v>
      </c>
      <c r="R144" s="188"/>
      <c r="S144" s="191"/>
      <c r="T144" s="190"/>
    </row>
    <row r="145" spans="1:20" ht="13.75" thickBot="1" x14ac:dyDescent="0.85">
      <c r="A145" s="79">
        <f t="shared" si="20"/>
        <v>127</v>
      </c>
      <c r="B145" s="174">
        <f t="shared" si="21"/>
        <v>41</v>
      </c>
      <c r="C145" s="175" t="str">
        <f t="shared" si="22"/>
        <v/>
      </c>
      <c r="D145" s="176" t="str">
        <f t="shared" si="23"/>
        <v/>
      </c>
      <c r="E145" s="167"/>
      <c r="F145" s="177" t="str">
        <f t="shared" si="16"/>
        <v/>
      </c>
      <c r="G145" s="169" t="str">
        <f t="shared" si="17"/>
        <v/>
      </c>
      <c r="H145" s="177" t="str">
        <f t="shared" si="12"/>
        <v/>
      </c>
      <c r="I145" s="177" t="str">
        <f t="shared" si="13"/>
        <v/>
      </c>
      <c r="J145" s="178" t="str">
        <f t="shared" si="14"/>
        <v/>
      </c>
      <c r="K145" s="171" t="str">
        <f t="shared" si="15"/>
        <v/>
      </c>
      <c r="L145" s="179" t="e">
        <f t="shared" si="18"/>
        <v>#VALUE!</v>
      </c>
      <c r="M145" s="180"/>
      <c r="N145" s="216">
        <v>127</v>
      </c>
      <c r="O145" s="228">
        <f t="shared" si="19"/>
        <v>127</v>
      </c>
      <c r="R145" s="188"/>
      <c r="S145" s="191"/>
      <c r="T145" s="190"/>
    </row>
    <row r="146" spans="1:20" ht="13.75" thickBot="1" x14ac:dyDescent="0.85">
      <c r="A146" s="79">
        <f t="shared" si="20"/>
        <v>128</v>
      </c>
      <c r="B146" s="174">
        <f t="shared" si="21"/>
        <v>41</v>
      </c>
      <c r="C146" s="175" t="str">
        <f t="shared" si="22"/>
        <v/>
      </c>
      <c r="D146" s="176" t="str">
        <f t="shared" si="23"/>
        <v/>
      </c>
      <c r="E146" s="167"/>
      <c r="F146" s="177" t="str">
        <f t="shared" si="16"/>
        <v/>
      </c>
      <c r="G146" s="169" t="str">
        <f t="shared" si="17"/>
        <v/>
      </c>
      <c r="H146" s="177" t="str">
        <f t="shared" si="12"/>
        <v/>
      </c>
      <c r="I146" s="177" t="str">
        <f t="shared" si="13"/>
        <v/>
      </c>
      <c r="J146" s="178" t="str">
        <f t="shared" si="14"/>
        <v/>
      </c>
      <c r="K146" s="171" t="str">
        <f t="shared" si="15"/>
        <v/>
      </c>
      <c r="L146" s="179" t="e">
        <f t="shared" si="18"/>
        <v>#VALUE!</v>
      </c>
      <c r="M146" s="180"/>
      <c r="N146" s="216">
        <v>128</v>
      </c>
      <c r="O146" s="228">
        <f t="shared" si="19"/>
        <v>128</v>
      </c>
      <c r="R146" s="188"/>
      <c r="S146" s="191"/>
      <c r="T146" s="190"/>
    </row>
    <row r="147" spans="1:20" ht="13.75" thickBot="1" x14ac:dyDescent="0.85">
      <c r="A147" s="79">
        <f t="shared" si="20"/>
        <v>129</v>
      </c>
      <c r="B147" s="174">
        <f t="shared" si="21"/>
        <v>41</v>
      </c>
      <c r="C147" s="175" t="str">
        <f t="shared" si="22"/>
        <v/>
      </c>
      <c r="D147" s="176" t="str">
        <f t="shared" si="23"/>
        <v/>
      </c>
      <c r="E147" s="167"/>
      <c r="F147" s="177" t="str">
        <f t="shared" si="16"/>
        <v/>
      </c>
      <c r="G147" s="169" t="str">
        <f t="shared" si="17"/>
        <v/>
      </c>
      <c r="H147" s="177" t="str">
        <f t="shared" ref="H147:H210" si="24">IF(M147&gt;0,($K$13*F147),"")</f>
        <v/>
      </c>
      <c r="I147" s="177" t="str">
        <f t="shared" ref="I147:I210" si="25">IF(M147&gt;0,($K$15*F147),"")</f>
        <v/>
      </c>
      <c r="J147" s="178" t="str">
        <f t="shared" ref="J147:J210" si="26">IF(M147&gt;0,((F147*$K$9)*$O$12),"")</f>
        <v/>
      </c>
      <c r="K147" s="171" t="str">
        <f t="shared" ref="K147:K210" si="27">IF(G147&gt;$I$12,((G147-$I$12)*$K$17),"")</f>
        <v/>
      </c>
      <c r="L147" s="179" t="e">
        <f t="shared" si="18"/>
        <v>#VALUE!</v>
      </c>
      <c r="M147" s="180"/>
      <c r="N147" s="216">
        <v>129</v>
      </c>
      <c r="O147" s="467" t="s">
        <v>208</v>
      </c>
      <c r="P147" s="468"/>
      <c r="R147" s="188"/>
      <c r="S147" s="191"/>
      <c r="T147" s="190"/>
    </row>
    <row r="148" spans="1:20" ht="13.75" thickBot="1" x14ac:dyDescent="0.85">
      <c r="A148" s="79">
        <f t="shared" si="20"/>
        <v>130</v>
      </c>
      <c r="B148" s="174">
        <f t="shared" si="21"/>
        <v>41</v>
      </c>
      <c r="C148" s="175" t="str">
        <f t="shared" si="22"/>
        <v/>
      </c>
      <c r="D148" s="176" t="str">
        <f t="shared" si="23"/>
        <v/>
      </c>
      <c r="E148" s="181">
        <f>SUM(D139:D148)</f>
        <v>0</v>
      </c>
      <c r="F148" s="177" t="str">
        <f t="shared" ref="F148:F211" si="28">IF(M148&gt;0,(F147+D148),"")</f>
        <v/>
      </c>
      <c r="G148" s="169" t="str">
        <f t="shared" ref="G148:G211" si="29">IF(M148&gt;0,(F148+$E$17+$I$13),"")</f>
        <v/>
      </c>
      <c r="H148" s="177" t="str">
        <f t="shared" si="24"/>
        <v/>
      </c>
      <c r="I148" s="177" t="str">
        <f t="shared" si="25"/>
        <v/>
      </c>
      <c r="J148" s="178" t="str">
        <f t="shared" si="26"/>
        <v/>
      </c>
      <c r="K148" s="171" t="str">
        <f t="shared" si="27"/>
        <v/>
      </c>
      <c r="L148" s="179" t="e">
        <f t="shared" ref="L148:L211" si="30">0.052*K$12*G148</f>
        <v>#VALUE!</v>
      </c>
      <c r="M148" s="180"/>
      <c r="N148" s="216">
        <v>130</v>
      </c>
      <c r="O148" s="227">
        <v>260</v>
      </c>
      <c r="R148" s="188"/>
      <c r="S148" s="191"/>
      <c r="T148" s="190"/>
    </row>
    <row r="149" spans="1:20" ht="13.75" thickBot="1" x14ac:dyDescent="0.85">
      <c r="A149" s="79">
        <f t="shared" ref="A149:A212" si="31">A148+1</f>
        <v>131</v>
      </c>
      <c r="B149" s="174">
        <f t="shared" ref="B149:B212" si="32">IF(M149&lt;=1,(0),IF(M149&lt;3600,(1),IF(M149&gt;=3601,(2),"")))+B148</f>
        <v>41</v>
      </c>
      <c r="C149" s="175" t="str">
        <f t="shared" ref="C149:C212" si="33">IF(M149&gt;0,($I$14-B149),"")</f>
        <v/>
      </c>
      <c r="D149" s="176" t="str">
        <f t="shared" ref="D149:D212" si="34">IF(M149&gt;0,(M149/100),"")</f>
        <v/>
      </c>
      <c r="E149" s="167"/>
      <c r="F149" s="177" t="str">
        <f t="shared" si="28"/>
        <v/>
      </c>
      <c r="G149" s="169" t="str">
        <f t="shared" si="29"/>
        <v/>
      </c>
      <c r="H149" s="177" t="str">
        <f t="shared" si="24"/>
        <v/>
      </c>
      <c r="I149" s="177" t="str">
        <f t="shared" si="25"/>
        <v/>
      </c>
      <c r="J149" s="178" t="str">
        <f t="shared" si="26"/>
        <v/>
      </c>
      <c r="K149" s="171" t="str">
        <f t="shared" si="27"/>
        <v/>
      </c>
      <c r="L149" s="179" t="e">
        <f t="shared" si="30"/>
        <v>#VALUE!</v>
      </c>
      <c r="M149" s="173"/>
      <c r="N149" s="216">
        <v>131</v>
      </c>
      <c r="O149" s="227">
        <f>O148+1</f>
        <v>261</v>
      </c>
      <c r="R149" s="188"/>
      <c r="S149" s="191"/>
      <c r="T149" s="190"/>
    </row>
    <row r="150" spans="1:20" ht="13.75" thickBot="1" x14ac:dyDescent="0.85">
      <c r="A150" s="79">
        <f t="shared" si="31"/>
        <v>132</v>
      </c>
      <c r="B150" s="174">
        <f t="shared" si="32"/>
        <v>41</v>
      </c>
      <c r="C150" s="175" t="str">
        <f t="shared" si="33"/>
        <v/>
      </c>
      <c r="D150" s="176" t="str">
        <f t="shared" si="34"/>
        <v/>
      </c>
      <c r="E150" s="167"/>
      <c r="F150" s="177" t="str">
        <f t="shared" si="28"/>
        <v/>
      </c>
      <c r="G150" s="169" t="str">
        <f t="shared" si="29"/>
        <v/>
      </c>
      <c r="H150" s="177" t="str">
        <f t="shared" si="24"/>
        <v/>
      </c>
      <c r="I150" s="177" t="str">
        <f t="shared" si="25"/>
        <v/>
      </c>
      <c r="J150" s="178" t="str">
        <f t="shared" si="26"/>
        <v/>
      </c>
      <c r="K150" s="171" t="str">
        <f t="shared" si="27"/>
        <v/>
      </c>
      <c r="L150" s="179" t="e">
        <f t="shared" si="30"/>
        <v>#VALUE!</v>
      </c>
      <c r="M150" s="173"/>
      <c r="N150" s="216">
        <v>132</v>
      </c>
      <c r="O150" s="227">
        <f t="shared" ref="O150:O213" si="35">O149+1</f>
        <v>262</v>
      </c>
      <c r="R150" s="188"/>
      <c r="S150" s="191"/>
      <c r="T150" s="190"/>
    </row>
    <row r="151" spans="1:20" ht="13.75" thickBot="1" x14ac:dyDescent="0.85">
      <c r="A151" s="79">
        <f t="shared" si="31"/>
        <v>133</v>
      </c>
      <c r="B151" s="174">
        <f t="shared" si="32"/>
        <v>41</v>
      </c>
      <c r="C151" s="175" t="str">
        <f t="shared" si="33"/>
        <v/>
      </c>
      <c r="D151" s="176" t="str">
        <f t="shared" si="34"/>
        <v/>
      </c>
      <c r="E151" s="167"/>
      <c r="F151" s="177" t="str">
        <f t="shared" si="28"/>
        <v/>
      </c>
      <c r="G151" s="169" t="str">
        <f t="shared" si="29"/>
        <v/>
      </c>
      <c r="H151" s="177" t="str">
        <f t="shared" si="24"/>
        <v/>
      </c>
      <c r="I151" s="177" t="str">
        <f t="shared" si="25"/>
        <v/>
      </c>
      <c r="J151" s="178" t="str">
        <f t="shared" si="26"/>
        <v/>
      </c>
      <c r="K151" s="171" t="str">
        <f t="shared" si="27"/>
        <v/>
      </c>
      <c r="L151" s="179" t="e">
        <f t="shared" si="30"/>
        <v>#VALUE!</v>
      </c>
      <c r="M151" s="180"/>
      <c r="N151" s="216">
        <v>133</v>
      </c>
      <c r="O151" s="227">
        <f t="shared" si="35"/>
        <v>263</v>
      </c>
      <c r="R151" s="188"/>
      <c r="S151" s="191"/>
      <c r="T151" s="190"/>
    </row>
    <row r="152" spans="1:20" ht="13.75" thickBot="1" x14ac:dyDescent="0.85">
      <c r="A152" s="79">
        <f t="shared" si="31"/>
        <v>134</v>
      </c>
      <c r="B152" s="174">
        <f t="shared" si="32"/>
        <v>41</v>
      </c>
      <c r="C152" s="175" t="str">
        <f t="shared" si="33"/>
        <v/>
      </c>
      <c r="D152" s="176" t="str">
        <f t="shared" si="34"/>
        <v/>
      </c>
      <c r="E152" s="167"/>
      <c r="F152" s="177" t="str">
        <f t="shared" si="28"/>
        <v/>
      </c>
      <c r="G152" s="169" t="str">
        <f t="shared" si="29"/>
        <v/>
      </c>
      <c r="H152" s="177" t="str">
        <f t="shared" si="24"/>
        <v/>
      </c>
      <c r="I152" s="177" t="str">
        <f t="shared" si="25"/>
        <v/>
      </c>
      <c r="J152" s="178" t="str">
        <f t="shared" si="26"/>
        <v/>
      </c>
      <c r="K152" s="171" t="str">
        <f t="shared" si="27"/>
        <v/>
      </c>
      <c r="L152" s="179" t="e">
        <f t="shared" si="30"/>
        <v>#VALUE!</v>
      </c>
      <c r="M152" s="180"/>
      <c r="N152" s="216">
        <v>134</v>
      </c>
      <c r="O152" s="227">
        <f t="shared" si="35"/>
        <v>264</v>
      </c>
      <c r="R152" s="188"/>
      <c r="S152" s="191"/>
      <c r="T152" s="190"/>
    </row>
    <row r="153" spans="1:20" ht="13.75" thickBot="1" x14ac:dyDescent="0.85">
      <c r="A153" s="79">
        <f t="shared" si="31"/>
        <v>135</v>
      </c>
      <c r="B153" s="174">
        <f t="shared" si="32"/>
        <v>41</v>
      </c>
      <c r="C153" s="175" t="str">
        <f t="shared" si="33"/>
        <v/>
      </c>
      <c r="D153" s="176" t="str">
        <f t="shared" si="34"/>
        <v/>
      </c>
      <c r="E153" s="167"/>
      <c r="F153" s="177" t="str">
        <f t="shared" si="28"/>
        <v/>
      </c>
      <c r="G153" s="169" t="str">
        <f t="shared" si="29"/>
        <v/>
      </c>
      <c r="H153" s="177" t="str">
        <f t="shared" si="24"/>
        <v/>
      </c>
      <c r="I153" s="177" t="str">
        <f t="shared" si="25"/>
        <v/>
      </c>
      <c r="J153" s="178" t="str">
        <f t="shared" si="26"/>
        <v/>
      </c>
      <c r="K153" s="171" t="str">
        <f t="shared" si="27"/>
        <v/>
      </c>
      <c r="L153" s="179" t="e">
        <f t="shared" si="30"/>
        <v>#VALUE!</v>
      </c>
      <c r="M153" s="180"/>
      <c r="N153" s="216">
        <v>135</v>
      </c>
      <c r="O153" s="227">
        <f t="shared" si="35"/>
        <v>265</v>
      </c>
      <c r="R153" s="188"/>
      <c r="S153" s="191"/>
      <c r="T153" s="190"/>
    </row>
    <row r="154" spans="1:20" ht="13.75" thickBot="1" x14ac:dyDescent="0.85">
      <c r="A154" s="79">
        <f t="shared" si="31"/>
        <v>136</v>
      </c>
      <c r="B154" s="174">
        <f t="shared" si="32"/>
        <v>41</v>
      </c>
      <c r="C154" s="175" t="str">
        <f t="shared" si="33"/>
        <v/>
      </c>
      <c r="D154" s="176" t="str">
        <f t="shared" si="34"/>
        <v/>
      </c>
      <c r="E154" s="167"/>
      <c r="F154" s="177" t="str">
        <f t="shared" si="28"/>
        <v/>
      </c>
      <c r="G154" s="169" t="str">
        <f t="shared" si="29"/>
        <v/>
      </c>
      <c r="H154" s="177" t="str">
        <f t="shared" si="24"/>
        <v/>
      </c>
      <c r="I154" s="177" t="str">
        <f t="shared" si="25"/>
        <v/>
      </c>
      <c r="J154" s="178" t="str">
        <f t="shared" si="26"/>
        <v/>
      </c>
      <c r="K154" s="171" t="str">
        <f t="shared" si="27"/>
        <v/>
      </c>
      <c r="L154" s="179" t="e">
        <f t="shared" si="30"/>
        <v>#VALUE!</v>
      </c>
      <c r="M154" s="180"/>
      <c r="N154" s="216">
        <v>136</v>
      </c>
      <c r="O154" s="227">
        <f t="shared" si="35"/>
        <v>266</v>
      </c>
      <c r="R154" s="188"/>
      <c r="S154" s="191"/>
      <c r="T154" s="190"/>
    </row>
    <row r="155" spans="1:20" ht="13.75" thickBot="1" x14ac:dyDescent="0.85">
      <c r="A155" s="79">
        <f t="shared" si="31"/>
        <v>137</v>
      </c>
      <c r="B155" s="174">
        <f t="shared" si="32"/>
        <v>41</v>
      </c>
      <c r="C155" s="175" t="str">
        <f t="shared" si="33"/>
        <v/>
      </c>
      <c r="D155" s="176" t="str">
        <f t="shared" si="34"/>
        <v/>
      </c>
      <c r="E155" s="167"/>
      <c r="F155" s="177" t="str">
        <f t="shared" si="28"/>
        <v/>
      </c>
      <c r="G155" s="169" t="str">
        <f t="shared" si="29"/>
        <v/>
      </c>
      <c r="H155" s="177" t="str">
        <f t="shared" si="24"/>
        <v/>
      </c>
      <c r="I155" s="177" t="str">
        <f t="shared" si="25"/>
        <v/>
      </c>
      <c r="J155" s="178" t="str">
        <f t="shared" si="26"/>
        <v/>
      </c>
      <c r="K155" s="171" t="str">
        <f t="shared" si="27"/>
        <v/>
      </c>
      <c r="L155" s="179" t="e">
        <f t="shared" si="30"/>
        <v>#VALUE!</v>
      </c>
      <c r="M155" s="180"/>
      <c r="N155" s="216">
        <v>137</v>
      </c>
      <c r="O155" s="227">
        <f t="shared" si="35"/>
        <v>267</v>
      </c>
      <c r="R155" s="188"/>
      <c r="S155" s="191"/>
      <c r="T155" s="190"/>
    </row>
    <row r="156" spans="1:20" ht="13.75" thickBot="1" x14ac:dyDescent="0.85">
      <c r="A156" s="79">
        <f t="shared" si="31"/>
        <v>138</v>
      </c>
      <c r="B156" s="174">
        <f t="shared" si="32"/>
        <v>41</v>
      </c>
      <c r="C156" s="175" t="str">
        <f t="shared" si="33"/>
        <v/>
      </c>
      <c r="D156" s="176" t="str">
        <f t="shared" si="34"/>
        <v/>
      </c>
      <c r="E156" s="167"/>
      <c r="F156" s="177" t="str">
        <f t="shared" si="28"/>
        <v/>
      </c>
      <c r="G156" s="169" t="str">
        <f t="shared" si="29"/>
        <v/>
      </c>
      <c r="H156" s="177" t="str">
        <f t="shared" si="24"/>
        <v/>
      </c>
      <c r="I156" s="177" t="str">
        <f t="shared" si="25"/>
        <v/>
      </c>
      <c r="J156" s="178" t="str">
        <f t="shared" si="26"/>
        <v/>
      </c>
      <c r="K156" s="171" t="str">
        <f t="shared" si="27"/>
        <v/>
      </c>
      <c r="L156" s="179" t="e">
        <f t="shared" si="30"/>
        <v>#VALUE!</v>
      </c>
      <c r="M156" s="180"/>
      <c r="N156" s="216">
        <v>138</v>
      </c>
      <c r="O156" s="227">
        <f t="shared" si="35"/>
        <v>268</v>
      </c>
      <c r="R156" s="188"/>
      <c r="S156" s="191"/>
      <c r="T156" s="190"/>
    </row>
    <row r="157" spans="1:20" ht="13.75" thickBot="1" x14ac:dyDescent="0.85">
      <c r="A157" s="79">
        <f t="shared" si="31"/>
        <v>139</v>
      </c>
      <c r="B157" s="174">
        <f t="shared" si="32"/>
        <v>41</v>
      </c>
      <c r="C157" s="175" t="str">
        <f t="shared" si="33"/>
        <v/>
      </c>
      <c r="D157" s="176" t="str">
        <f t="shared" si="34"/>
        <v/>
      </c>
      <c r="E157" s="167"/>
      <c r="F157" s="177" t="str">
        <f t="shared" si="28"/>
        <v/>
      </c>
      <c r="G157" s="169" t="str">
        <f t="shared" si="29"/>
        <v/>
      </c>
      <c r="H157" s="177" t="str">
        <f t="shared" si="24"/>
        <v/>
      </c>
      <c r="I157" s="177" t="str">
        <f t="shared" si="25"/>
        <v/>
      </c>
      <c r="J157" s="178" t="str">
        <f t="shared" si="26"/>
        <v/>
      </c>
      <c r="K157" s="171" t="str">
        <f t="shared" si="27"/>
        <v/>
      </c>
      <c r="L157" s="179" t="e">
        <f t="shared" si="30"/>
        <v>#VALUE!</v>
      </c>
      <c r="M157" s="180"/>
      <c r="N157" s="216">
        <v>139</v>
      </c>
      <c r="O157" s="227">
        <f t="shared" si="35"/>
        <v>269</v>
      </c>
      <c r="R157" s="188"/>
      <c r="S157" s="191"/>
      <c r="T157" s="190"/>
    </row>
    <row r="158" spans="1:20" ht="13.75" thickBot="1" x14ac:dyDescent="0.85">
      <c r="A158" s="79">
        <f t="shared" si="31"/>
        <v>140</v>
      </c>
      <c r="B158" s="174">
        <f t="shared" si="32"/>
        <v>41</v>
      </c>
      <c r="C158" s="175" t="str">
        <f t="shared" si="33"/>
        <v/>
      </c>
      <c r="D158" s="176" t="str">
        <f t="shared" si="34"/>
        <v/>
      </c>
      <c r="E158" s="181">
        <f>SUM(D149:D158)</f>
        <v>0</v>
      </c>
      <c r="F158" s="177" t="str">
        <f t="shared" si="28"/>
        <v/>
      </c>
      <c r="G158" s="169" t="str">
        <f t="shared" si="29"/>
        <v/>
      </c>
      <c r="H158" s="177" t="str">
        <f t="shared" si="24"/>
        <v/>
      </c>
      <c r="I158" s="177" t="str">
        <f t="shared" si="25"/>
        <v/>
      </c>
      <c r="J158" s="178" t="str">
        <f t="shared" si="26"/>
        <v/>
      </c>
      <c r="K158" s="171" t="str">
        <f t="shared" si="27"/>
        <v/>
      </c>
      <c r="L158" s="179" t="e">
        <f t="shared" si="30"/>
        <v>#VALUE!</v>
      </c>
      <c r="M158" s="180"/>
      <c r="N158" s="216">
        <v>140</v>
      </c>
      <c r="O158" s="227">
        <f t="shared" si="35"/>
        <v>270</v>
      </c>
      <c r="R158" s="188"/>
      <c r="S158" s="191"/>
      <c r="T158" s="190"/>
    </row>
    <row r="159" spans="1:20" ht="13.75" thickBot="1" x14ac:dyDescent="0.85">
      <c r="A159" s="79">
        <f t="shared" si="31"/>
        <v>141</v>
      </c>
      <c r="B159" s="174">
        <f t="shared" si="32"/>
        <v>41</v>
      </c>
      <c r="C159" s="175" t="str">
        <f t="shared" si="33"/>
        <v/>
      </c>
      <c r="D159" s="176" t="str">
        <f t="shared" si="34"/>
        <v/>
      </c>
      <c r="E159" s="167"/>
      <c r="F159" s="177" t="str">
        <f t="shared" si="28"/>
        <v/>
      </c>
      <c r="G159" s="169" t="str">
        <f t="shared" si="29"/>
        <v/>
      </c>
      <c r="H159" s="177" t="str">
        <f t="shared" si="24"/>
        <v/>
      </c>
      <c r="I159" s="177" t="str">
        <f t="shared" si="25"/>
        <v/>
      </c>
      <c r="J159" s="178" t="str">
        <f t="shared" si="26"/>
        <v/>
      </c>
      <c r="K159" s="171" t="str">
        <f t="shared" si="27"/>
        <v/>
      </c>
      <c r="L159" s="179" t="e">
        <f t="shared" si="30"/>
        <v>#VALUE!</v>
      </c>
      <c r="M159" s="180"/>
      <c r="N159" s="216">
        <v>141</v>
      </c>
      <c r="O159" s="227">
        <f t="shared" si="35"/>
        <v>271</v>
      </c>
      <c r="R159" s="188"/>
      <c r="S159" s="191"/>
      <c r="T159" s="190"/>
    </row>
    <row r="160" spans="1:20" ht="13.75" thickBot="1" x14ac:dyDescent="0.85">
      <c r="A160" s="79">
        <f t="shared" si="31"/>
        <v>142</v>
      </c>
      <c r="B160" s="174">
        <f t="shared" si="32"/>
        <v>41</v>
      </c>
      <c r="C160" s="175" t="str">
        <f t="shared" si="33"/>
        <v/>
      </c>
      <c r="D160" s="176" t="str">
        <f t="shared" si="34"/>
        <v/>
      </c>
      <c r="E160" s="167"/>
      <c r="F160" s="177" t="str">
        <f t="shared" si="28"/>
        <v/>
      </c>
      <c r="G160" s="169" t="str">
        <f t="shared" si="29"/>
        <v/>
      </c>
      <c r="H160" s="177" t="str">
        <f t="shared" si="24"/>
        <v/>
      </c>
      <c r="I160" s="177" t="str">
        <f t="shared" si="25"/>
        <v/>
      </c>
      <c r="J160" s="178" t="str">
        <f t="shared" si="26"/>
        <v/>
      </c>
      <c r="K160" s="171" t="str">
        <f t="shared" si="27"/>
        <v/>
      </c>
      <c r="L160" s="179" t="e">
        <f t="shared" si="30"/>
        <v>#VALUE!</v>
      </c>
      <c r="M160" s="180"/>
      <c r="N160" s="216">
        <v>142</v>
      </c>
      <c r="O160" s="227">
        <f t="shared" si="35"/>
        <v>272</v>
      </c>
      <c r="R160" s="188"/>
      <c r="S160" s="191"/>
      <c r="T160" s="190"/>
    </row>
    <row r="161" spans="1:20" ht="13.75" thickBot="1" x14ac:dyDescent="0.85">
      <c r="A161" s="79">
        <f t="shared" si="31"/>
        <v>143</v>
      </c>
      <c r="B161" s="174">
        <f t="shared" si="32"/>
        <v>41</v>
      </c>
      <c r="C161" s="175" t="str">
        <f t="shared" si="33"/>
        <v/>
      </c>
      <c r="D161" s="176" t="str">
        <f t="shared" si="34"/>
        <v/>
      </c>
      <c r="E161" s="167"/>
      <c r="F161" s="177" t="str">
        <f t="shared" si="28"/>
        <v/>
      </c>
      <c r="G161" s="169" t="str">
        <f t="shared" si="29"/>
        <v/>
      </c>
      <c r="H161" s="177" t="str">
        <f t="shared" si="24"/>
        <v/>
      </c>
      <c r="I161" s="177" t="str">
        <f t="shared" si="25"/>
        <v/>
      </c>
      <c r="J161" s="178" t="str">
        <f t="shared" si="26"/>
        <v/>
      </c>
      <c r="K161" s="171" t="str">
        <f t="shared" si="27"/>
        <v/>
      </c>
      <c r="L161" s="179" t="e">
        <f t="shared" si="30"/>
        <v>#VALUE!</v>
      </c>
      <c r="M161" s="180"/>
      <c r="N161" s="216">
        <v>143</v>
      </c>
      <c r="O161" s="227">
        <f t="shared" si="35"/>
        <v>273</v>
      </c>
      <c r="R161" s="188"/>
      <c r="S161" s="191"/>
      <c r="T161" s="190"/>
    </row>
    <row r="162" spans="1:20" ht="13.75" thickBot="1" x14ac:dyDescent="0.85">
      <c r="A162" s="79">
        <f t="shared" si="31"/>
        <v>144</v>
      </c>
      <c r="B162" s="174">
        <f t="shared" si="32"/>
        <v>41</v>
      </c>
      <c r="C162" s="175" t="str">
        <f t="shared" si="33"/>
        <v/>
      </c>
      <c r="D162" s="176" t="str">
        <f t="shared" si="34"/>
        <v/>
      </c>
      <c r="E162" s="167"/>
      <c r="F162" s="177" t="str">
        <f t="shared" si="28"/>
        <v/>
      </c>
      <c r="G162" s="169" t="str">
        <f t="shared" si="29"/>
        <v/>
      </c>
      <c r="H162" s="177" t="str">
        <f t="shared" si="24"/>
        <v/>
      </c>
      <c r="I162" s="177" t="str">
        <f t="shared" si="25"/>
        <v/>
      </c>
      <c r="J162" s="178" t="str">
        <f t="shared" si="26"/>
        <v/>
      </c>
      <c r="K162" s="171" t="str">
        <f t="shared" si="27"/>
        <v/>
      </c>
      <c r="L162" s="179" t="e">
        <f t="shared" si="30"/>
        <v>#VALUE!</v>
      </c>
      <c r="M162" s="180"/>
      <c r="N162" s="216">
        <v>144</v>
      </c>
      <c r="O162" s="227">
        <f t="shared" si="35"/>
        <v>274</v>
      </c>
      <c r="R162" s="188"/>
      <c r="S162" s="191"/>
      <c r="T162" s="190"/>
    </row>
    <row r="163" spans="1:20" ht="13.75" thickBot="1" x14ac:dyDescent="0.85">
      <c r="A163" s="79">
        <f t="shared" si="31"/>
        <v>145</v>
      </c>
      <c r="B163" s="174">
        <f t="shared" si="32"/>
        <v>41</v>
      </c>
      <c r="C163" s="175" t="str">
        <f t="shared" si="33"/>
        <v/>
      </c>
      <c r="D163" s="176" t="str">
        <f t="shared" si="34"/>
        <v/>
      </c>
      <c r="E163" s="167"/>
      <c r="F163" s="177" t="str">
        <f t="shared" si="28"/>
        <v/>
      </c>
      <c r="G163" s="169" t="str">
        <f t="shared" si="29"/>
        <v/>
      </c>
      <c r="H163" s="177" t="str">
        <f t="shared" si="24"/>
        <v/>
      </c>
      <c r="I163" s="177" t="str">
        <f t="shared" si="25"/>
        <v/>
      </c>
      <c r="J163" s="178" t="str">
        <f t="shared" si="26"/>
        <v/>
      </c>
      <c r="K163" s="171" t="str">
        <f t="shared" si="27"/>
        <v/>
      </c>
      <c r="L163" s="179" t="e">
        <f t="shared" si="30"/>
        <v>#VALUE!</v>
      </c>
      <c r="M163" s="180"/>
      <c r="N163" s="216">
        <v>145</v>
      </c>
      <c r="O163" s="227">
        <f t="shared" si="35"/>
        <v>275</v>
      </c>
      <c r="R163" s="188"/>
      <c r="S163" s="191"/>
      <c r="T163" s="190"/>
    </row>
    <row r="164" spans="1:20" ht="13.75" thickBot="1" x14ac:dyDescent="0.85">
      <c r="A164" s="79">
        <f t="shared" si="31"/>
        <v>146</v>
      </c>
      <c r="B164" s="174">
        <f t="shared" si="32"/>
        <v>41</v>
      </c>
      <c r="C164" s="175" t="str">
        <f t="shared" si="33"/>
        <v/>
      </c>
      <c r="D164" s="176" t="str">
        <f t="shared" si="34"/>
        <v/>
      </c>
      <c r="E164" s="167"/>
      <c r="F164" s="177" t="str">
        <f t="shared" si="28"/>
        <v/>
      </c>
      <c r="G164" s="169" t="str">
        <f t="shared" si="29"/>
        <v/>
      </c>
      <c r="H164" s="177" t="str">
        <f t="shared" si="24"/>
        <v/>
      </c>
      <c r="I164" s="177" t="str">
        <f t="shared" si="25"/>
        <v/>
      </c>
      <c r="J164" s="178" t="str">
        <f t="shared" si="26"/>
        <v/>
      </c>
      <c r="K164" s="171" t="str">
        <f t="shared" si="27"/>
        <v/>
      </c>
      <c r="L164" s="179" t="e">
        <f t="shared" si="30"/>
        <v>#VALUE!</v>
      </c>
      <c r="M164" s="180"/>
      <c r="N164" s="216">
        <v>146</v>
      </c>
      <c r="O164" s="227">
        <f t="shared" si="35"/>
        <v>276</v>
      </c>
      <c r="R164" s="188"/>
      <c r="S164" s="191"/>
      <c r="T164" s="190"/>
    </row>
    <row r="165" spans="1:20" ht="13.75" thickBot="1" x14ac:dyDescent="0.85">
      <c r="A165" s="79">
        <f t="shared" si="31"/>
        <v>147</v>
      </c>
      <c r="B165" s="174">
        <f t="shared" si="32"/>
        <v>41</v>
      </c>
      <c r="C165" s="175" t="str">
        <f t="shared" si="33"/>
        <v/>
      </c>
      <c r="D165" s="176" t="str">
        <f t="shared" si="34"/>
        <v/>
      </c>
      <c r="E165" s="167"/>
      <c r="F165" s="177" t="str">
        <f t="shared" si="28"/>
        <v/>
      </c>
      <c r="G165" s="169" t="str">
        <f t="shared" si="29"/>
        <v/>
      </c>
      <c r="H165" s="177" t="str">
        <f t="shared" si="24"/>
        <v/>
      </c>
      <c r="I165" s="177" t="str">
        <f t="shared" si="25"/>
        <v/>
      </c>
      <c r="J165" s="178" t="str">
        <f t="shared" si="26"/>
        <v/>
      </c>
      <c r="K165" s="171" t="str">
        <f t="shared" si="27"/>
        <v/>
      </c>
      <c r="L165" s="179" t="e">
        <f t="shared" si="30"/>
        <v>#VALUE!</v>
      </c>
      <c r="M165" s="180"/>
      <c r="N165" s="216">
        <v>147</v>
      </c>
      <c r="O165" s="227">
        <f t="shared" si="35"/>
        <v>277</v>
      </c>
      <c r="R165" s="188"/>
      <c r="S165" s="191"/>
      <c r="T165" s="190"/>
    </row>
    <row r="166" spans="1:20" ht="13.75" thickBot="1" x14ac:dyDescent="0.85">
      <c r="A166" s="79">
        <f t="shared" si="31"/>
        <v>148</v>
      </c>
      <c r="B166" s="174">
        <f t="shared" si="32"/>
        <v>41</v>
      </c>
      <c r="C166" s="175" t="str">
        <f t="shared" si="33"/>
        <v/>
      </c>
      <c r="D166" s="176" t="str">
        <f t="shared" si="34"/>
        <v/>
      </c>
      <c r="E166" s="167"/>
      <c r="F166" s="177" t="str">
        <f t="shared" si="28"/>
        <v/>
      </c>
      <c r="G166" s="169" t="str">
        <f t="shared" si="29"/>
        <v/>
      </c>
      <c r="H166" s="177" t="str">
        <f t="shared" si="24"/>
        <v/>
      </c>
      <c r="I166" s="177" t="str">
        <f t="shared" si="25"/>
        <v/>
      </c>
      <c r="J166" s="178" t="str">
        <f t="shared" si="26"/>
        <v/>
      </c>
      <c r="K166" s="171" t="str">
        <f t="shared" si="27"/>
        <v/>
      </c>
      <c r="L166" s="179" t="e">
        <f t="shared" si="30"/>
        <v>#VALUE!</v>
      </c>
      <c r="M166" s="180"/>
      <c r="N166" s="216">
        <v>148</v>
      </c>
      <c r="O166" s="227">
        <f t="shared" si="35"/>
        <v>278</v>
      </c>
      <c r="R166" s="188"/>
      <c r="S166" s="191"/>
      <c r="T166" s="190"/>
    </row>
    <row r="167" spans="1:20" ht="13.75" thickBot="1" x14ac:dyDescent="0.85">
      <c r="A167" s="79">
        <f t="shared" si="31"/>
        <v>149</v>
      </c>
      <c r="B167" s="174">
        <f t="shared" si="32"/>
        <v>41</v>
      </c>
      <c r="C167" s="175" t="str">
        <f t="shared" si="33"/>
        <v/>
      </c>
      <c r="D167" s="176" t="str">
        <f t="shared" si="34"/>
        <v/>
      </c>
      <c r="E167" s="167"/>
      <c r="F167" s="177" t="str">
        <f t="shared" si="28"/>
        <v/>
      </c>
      <c r="G167" s="169" t="str">
        <f t="shared" si="29"/>
        <v/>
      </c>
      <c r="H167" s="177" t="str">
        <f t="shared" si="24"/>
        <v/>
      </c>
      <c r="I167" s="177" t="str">
        <f t="shared" si="25"/>
        <v/>
      </c>
      <c r="J167" s="178" t="str">
        <f t="shared" si="26"/>
        <v/>
      </c>
      <c r="K167" s="171" t="str">
        <f t="shared" si="27"/>
        <v/>
      </c>
      <c r="L167" s="179" t="e">
        <f t="shared" si="30"/>
        <v>#VALUE!</v>
      </c>
      <c r="M167" s="180"/>
      <c r="N167" s="216">
        <v>149</v>
      </c>
      <c r="O167" s="227">
        <f t="shared" si="35"/>
        <v>279</v>
      </c>
      <c r="R167" s="188"/>
      <c r="S167" s="191"/>
      <c r="T167" s="190"/>
    </row>
    <row r="168" spans="1:20" ht="13.75" thickBot="1" x14ac:dyDescent="0.85">
      <c r="A168" s="79">
        <f t="shared" si="31"/>
        <v>150</v>
      </c>
      <c r="B168" s="174">
        <f t="shared" si="32"/>
        <v>41</v>
      </c>
      <c r="C168" s="175" t="str">
        <f t="shared" si="33"/>
        <v/>
      </c>
      <c r="D168" s="176" t="str">
        <f t="shared" si="34"/>
        <v/>
      </c>
      <c r="E168" s="181">
        <f>SUM(D159:D168)</f>
        <v>0</v>
      </c>
      <c r="F168" s="177" t="str">
        <f t="shared" si="28"/>
        <v/>
      </c>
      <c r="G168" s="169" t="str">
        <f t="shared" si="29"/>
        <v/>
      </c>
      <c r="H168" s="177" t="str">
        <f t="shared" si="24"/>
        <v/>
      </c>
      <c r="I168" s="177" t="str">
        <f t="shared" si="25"/>
        <v/>
      </c>
      <c r="J168" s="178" t="str">
        <f t="shared" si="26"/>
        <v/>
      </c>
      <c r="K168" s="171" t="str">
        <f t="shared" si="27"/>
        <v/>
      </c>
      <c r="L168" s="179" t="e">
        <f t="shared" si="30"/>
        <v>#VALUE!</v>
      </c>
      <c r="M168" s="180"/>
      <c r="N168" s="216">
        <v>150</v>
      </c>
      <c r="O168" s="227">
        <f t="shared" si="35"/>
        <v>280</v>
      </c>
      <c r="R168" s="188"/>
      <c r="S168" s="191"/>
      <c r="T168" s="190"/>
    </row>
    <row r="169" spans="1:20" ht="13.75" thickBot="1" x14ac:dyDescent="0.85">
      <c r="A169" s="79">
        <f t="shared" si="31"/>
        <v>151</v>
      </c>
      <c r="B169" s="174">
        <f t="shared" si="32"/>
        <v>41</v>
      </c>
      <c r="C169" s="175" t="str">
        <f t="shared" si="33"/>
        <v/>
      </c>
      <c r="D169" s="176" t="str">
        <f t="shared" si="34"/>
        <v/>
      </c>
      <c r="E169" s="167"/>
      <c r="F169" s="177" t="str">
        <f t="shared" si="28"/>
        <v/>
      </c>
      <c r="G169" s="169" t="str">
        <f t="shared" si="29"/>
        <v/>
      </c>
      <c r="H169" s="177" t="str">
        <f t="shared" si="24"/>
        <v/>
      </c>
      <c r="I169" s="177" t="str">
        <f t="shared" si="25"/>
        <v/>
      </c>
      <c r="J169" s="178" t="str">
        <f t="shared" si="26"/>
        <v/>
      </c>
      <c r="K169" s="171" t="str">
        <f t="shared" si="27"/>
        <v/>
      </c>
      <c r="L169" s="179" t="e">
        <f t="shared" si="30"/>
        <v>#VALUE!</v>
      </c>
      <c r="M169" s="180"/>
      <c r="N169" s="216">
        <v>151</v>
      </c>
      <c r="O169" s="227">
        <f t="shared" si="35"/>
        <v>281</v>
      </c>
      <c r="R169" s="188"/>
      <c r="S169" s="191"/>
      <c r="T169" s="190"/>
    </row>
    <row r="170" spans="1:20" ht="13.75" thickBot="1" x14ac:dyDescent="0.85">
      <c r="A170" s="79">
        <f t="shared" si="31"/>
        <v>152</v>
      </c>
      <c r="B170" s="174">
        <f t="shared" si="32"/>
        <v>41</v>
      </c>
      <c r="C170" s="175" t="str">
        <f t="shared" si="33"/>
        <v/>
      </c>
      <c r="D170" s="176" t="str">
        <f t="shared" si="34"/>
        <v/>
      </c>
      <c r="E170" s="167"/>
      <c r="F170" s="177" t="str">
        <f t="shared" si="28"/>
        <v/>
      </c>
      <c r="G170" s="169" t="str">
        <f t="shared" si="29"/>
        <v/>
      </c>
      <c r="H170" s="177" t="str">
        <f t="shared" si="24"/>
        <v/>
      </c>
      <c r="I170" s="177" t="str">
        <f t="shared" si="25"/>
        <v/>
      </c>
      <c r="J170" s="178" t="str">
        <f t="shared" si="26"/>
        <v/>
      </c>
      <c r="K170" s="171" t="str">
        <f t="shared" si="27"/>
        <v/>
      </c>
      <c r="L170" s="179" t="e">
        <f t="shared" si="30"/>
        <v>#VALUE!</v>
      </c>
      <c r="M170" s="180"/>
      <c r="N170" s="216">
        <v>152</v>
      </c>
      <c r="O170" s="227">
        <f t="shared" si="35"/>
        <v>282</v>
      </c>
      <c r="R170" s="188"/>
      <c r="S170" s="191"/>
      <c r="T170" s="190"/>
    </row>
    <row r="171" spans="1:20" ht="13.75" thickBot="1" x14ac:dyDescent="0.85">
      <c r="A171" s="79">
        <f t="shared" si="31"/>
        <v>153</v>
      </c>
      <c r="B171" s="174">
        <f t="shared" si="32"/>
        <v>41</v>
      </c>
      <c r="C171" s="175" t="str">
        <f t="shared" si="33"/>
        <v/>
      </c>
      <c r="D171" s="176" t="str">
        <f t="shared" si="34"/>
        <v/>
      </c>
      <c r="E171" s="167"/>
      <c r="F171" s="177" t="str">
        <f t="shared" si="28"/>
        <v/>
      </c>
      <c r="G171" s="169" t="str">
        <f t="shared" si="29"/>
        <v/>
      </c>
      <c r="H171" s="177" t="str">
        <f t="shared" si="24"/>
        <v/>
      </c>
      <c r="I171" s="177" t="str">
        <f t="shared" si="25"/>
        <v/>
      </c>
      <c r="J171" s="178" t="str">
        <f t="shared" si="26"/>
        <v/>
      </c>
      <c r="K171" s="171" t="str">
        <f t="shared" si="27"/>
        <v/>
      </c>
      <c r="L171" s="179" t="e">
        <f t="shared" si="30"/>
        <v>#VALUE!</v>
      </c>
      <c r="M171" s="180"/>
      <c r="N171" s="216">
        <v>153</v>
      </c>
      <c r="O171" s="227">
        <f t="shared" si="35"/>
        <v>283</v>
      </c>
      <c r="R171" s="188"/>
      <c r="S171" s="191"/>
      <c r="T171" s="190"/>
    </row>
    <row r="172" spans="1:20" ht="13.75" thickBot="1" x14ac:dyDescent="0.85">
      <c r="A172" s="79">
        <f t="shared" si="31"/>
        <v>154</v>
      </c>
      <c r="B172" s="174">
        <f t="shared" si="32"/>
        <v>41</v>
      </c>
      <c r="C172" s="175" t="str">
        <f t="shared" si="33"/>
        <v/>
      </c>
      <c r="D172" s="176" t="str">
        <f t="shared" si="34"/>
        <v/>
      </c>
      <c r="E172" s="167"/>
      <c r="F172" s="177" t="str">
        <f t="shared" si="28"/>
        <v/>
      </c>
      <c r="G172" s="169" t="str">
        <f t="shared" si="29"/>
        <v/>
      </c>
      <c r="H172" s="177" t="str">
        <f t="shared" si="24"/>
        <v/>
      </c>
      <c r="I172" s="177" t="str">
        <f t="shared" si="25"/>
        <v/>
      </c>
      <c r="J172" s="178" t="str">
        <f t="shared" si="26"/>
        <v/>
      </c>
      <c r="K172" s="171" t="str">
        <f t="shared" si="27"/>
        <v/>
      </c>
      <c r="L172" s="179" t="e">
        <f t="shared" si="30"/>
        <v>#VALUE!</v>
      </c>
      <c r="M172" s="180"/>
      <c r="N172" s="216">
        <v>154</v>
      </c>
      <c r="O172" s="227">
        <f t="shared" si="35"/>
        <v>284</v>
      </c>
      <c r="R172" s="188"/>
      <c r="S172" s="191"/>
      <c r="T172" s="190"/>
    </row>
    <row r="173" spans="1:20" ht="13.75" thickBot="1" x14ac:dyDescent="0.85">
      <c r="A173" s="79">
        <f t="shared" si="31"/>
        <v>155</v>
      </c>
      <c r="B173" s="174">
        <f t="shared" si="32"/>
        <v>41</v>
      </c>
      <c r="C173" s="175" t="str">
        <f t="shared" si="33"/>
        <v/>
      </c>
      <c r="D173" s="176" t="str">
        <f t="shared" si="34"/>
        <v/>
      </c>
      <c r="E173" s="167"/>
      <c r="F173" s="177" t="str">
        <f t="shared" si="28"/>
        <v/>
      </c>
      <c r="G173" s="169" t="str">
        <f t="shared" si="29"/>
        <v/>
      </c>
      <c r="H173" s="177" t="str">
        <f t="shared" si="24"/>
        <v/>
      </c>
      <c r="I173" s="177" t="str">
        <f t="shared" si="25"/>
        <v/>
      </c>
      <c r="J173" s="178" t="str">
        <f t="shared" si="26"/>
        <v/>
      </c>
      <c r="K173" s="171" t="str">
        <f t="shared" si="27"/>
        <v/>
      </c>
      <c r="L173" s="179" t="e">
        <f t="shared" si="30"/>
        <v>#VALUE!</v>
      </c>
      <c r="M173" s="180"/>
      <c r="N173" s="216">
        <v>155</v>
      </c>
      <c r="O173" s="227">
        <f t="shared" si="35"/>
        <v>285</v>
      </c>
      <c r="R173" s="188"/>
      <c r="S173" s="191"/>
      <c r="T173" s="190"/>
    </row>
    <row r="174" spans="1:20" ht="13.75" thickBot="1" x14ac:dyDescent="0.85">
      <c r="A174" s="79">
        <f t="shared" si="31"/>
        <v>156</v>
      </c>
      <c r="B174" s="174">
        <f t="shared" si="32"/>
        <v>41</v>
      </c>
      <c r="C174" s="175" t="str">
        <f t="shared" si="33"/>
        <v/>
      </c>
      <c r="D174" s="176" t="str">
        <f t="shared" si="34"/>
        <v/>
      </c>
      <c r="E174" s="167"/>
      <c r="F174" s="177" t="str">
        <f t="shared" si="28"/>
        <v/>
      </c>
      <c r="G174" s="169" t="str">
        <f t="shared" si="29"/>
        <v/>
      </c>
      <c r="H174" s="177" t="str">
        <f t="shared" si="24"/>
        <v/>
      </c>
      <c r="I174" s="177" t="str">
        <f t="shared" si="25"/>
        <v/>
      </c>
      <c r="J174" s="178" t="str">
        <f t="shared" si="26"/>
        <v/>
      </c>
      <c r="K174" s="171" t="str">
        <f t="shared" si="27"/>
        <v/>
      </c>
      <c r="L174" s="179" t="e">
        <f t="shared" si="30"/>
        <v>#VALUE!</v>
      </c>
      <c r="M174" s="180"/>
      <c r="N174" s="216">
        <v>156</v>
      </c>
      <c r="O174" s="227">
        <f t="shared" si="35"/>
        <v>286</v>
      </c>
      <c r="R174" s="188"/>
      <c r="S174" s="191"/>
      <c r="T174" s="190"/>
    </row>
    <row r="175" spans="1:20" ht="13.75" thickBot="1" x14ac:dyDescent="0.85">
      <c r="A175" s="79">
        <f t="shared" si="31"/>
        <v>157</v>
      </c>
      <c r="B175" s="174">
        <f t="shared" si="32"/>
        <v>41</v>
      </c>
      <c r="C175" s="175" t="str">
        <f t="shared" si="33"/>
        <v/>
      </c>
      <c r="D175" s="176" t="str">
        <f t="shared" si="34"/>
        <v/>
      </c>
      <c r="E175" s="167"/>
      <c r="F175" s="177" t="str">
        <f t="shared" si="28"/>
        <v/>
      </c>
      <c r="G175" s="169" t="str">
        <f t="shared" si="29"/>
        <v/>
      </c>
      <c r="H175" s="177" t="str">
        <f t="shared" si="24"/>
        <v/>
      </c>
      <c r="I175" s="177" t="str">
        <f t="shared" si="25"/>
        <v/>
      </c>
      <c r="J175" s="178" t="str">
        <f t="shared" si="26"/>
        <v/>
      </c>
      <c r="K175" s="171" t="str">
        <f t="shared" si="27"/>
        <v/>
      </c>
      <c r="L175" s="179" t="e">
        <f t="shared" si="30"/>
        <v>#VALUE!</v>
      </c>
      <c r="M175" s="180"/>
      <c r="N175" s="216">
        <v>157</v>
      </c>
      <c r="O175" s="227">
        <f t="shared" si="35"/>
        <v>287</v>
      </c>
      <c r="R175" s="188"/>
      <c r="S175" s="191"/>
      <c r="T175" s="190"/>
    </row>
    <row r="176" spans="1:20" ht="13.75" thickBot="1" x14ac:dyDescent="0.85">
      <c r="A176" s="79">
        <f t="shared" si="31"/>
        <v>158</v>
      </c>
      <c r="B176" s="174">
        <f t="shared" si="32"/>
        <v>41</v>
      </c>
      <c r="C176" s="175" t="str">
        <f t="shared" si="33"/>
        <v/>
      </c>
      <c r="D176" s="176" t="str">
        <f t="shared" si="34"/>
        <v/>
      </c>
      <c r="E176" s="167"/>
      <c r="F176" s="177" t="str">
        <f t="shared" si="28"/>
        <v/>
      </c>
      <c r="G176" s="169" t="str">
        <f t="shared" si="29"/>
        <v/>
      </c>
      <c r="H176" s="177" t="str">
        <f t="shared" si="24"/>
        <v/>
      </c>
      <c r="I176" s="177" t="str">
        <f t="shared" si="25"/>
        <v/>
      </c>
      <c r="J176" s="178" t="str">
        <f t="shared" si="26"/>
        <v/>
      </c>
      <c r="K176" s="171" t="str">
        <f t="shared" si="27"/>
        <v/>
      </c>
      <c r="L176" s="179" t="e">
        <f t="shared" si="30"/>
        <v>#VALUE!</v>
      </c>
      <c r="M176" s="180"/>
      <c r="N176" s="216">
        <v>158</v>
      </c>
      <c r="O176" s="227">
        <f t="shared" si="35"/>
        <v>288</v>
      </c>
      <c r="R176" s="188"/>
      <c r="S176" s="191"/>
      <c r="T176" s="190"/>
    </row>
    <row r="177" spans="1:20" ht="13.75" thickBot="1" x14ac:dyDescent="0.85">
      <c r="A177" s="79">
        <f t="shared" si="31"/>
        <v>159</v>
      </c>
      <c r="B177" s="174">
        <f t="shared" si="32"/>
        <v>41</v>
      </c>
      <c r="C177" s="175" t="str">
        <f t="shared" si="33"/>
        <v/>
      </c>
      <c r="D177" s="176" t="str">
        <f t="shared" si="34"/>
        <v/>
      </c>
      <c r="E177" s="167"/>
      <c r="F177" s="177" t="str">
        <f t="shared" si="28"/>
        <v/>
      </c>
      <c r="G177" s="169" t="str">
        <f t="shared" si="29"/>
        <v/>
      </c>
      <c r="H177" s="177" t="str">
        <f t="shared" si="24"/>
        <v/>
      </c>
      <c r="I177" s="177" t="str">
        <f t="shared" si="25"/>
        <v/>
      </c>
      <c r="J177" s="178" t="str">
        <f t="shared" si="26"/>
        <v/>
      </c>
      <c r="K177" s="171" t="str">
        <f t="shared" si="27"/>
        <v/>
      </c>
      <c r="L177" s="179" t="e">
        <f t="shared" si="30"/>
        <v>#VALUE!</v>
      </c>
      <c r="M177" s="180"/>
      <c r="N177" s="216">
        <v>159</v>
      </c>
      <c r="O177" s="227">
        <f t="shared" si="35"/>
        <v>289</v>
      </c>
      <c r="R177" s="188"/>
      <c r="S177" s="191"/>
      <c r="T177" s="190"/>
    </row>
    <row r="178" spans="1:20" ht="13.75" thickBot="1" x14ac:dyDescent="0.85">
      <c r="A178" s="79">
        <f t="shared" si="31"/>
        <v>160</v>
      </c>
      <c r="B178" s="174">
        <f t="shared" si="32"/>
        <v>41</v>
      </c>
      <c r="C178" s="175" t="str">
        <f t="shared" si="33"/>
        <v/>
      </c>
      <c r="D178" s="176" t="str">
        <f t="shared" si="34"/>
        <v/>
      </c>
      <c r="E178" s="181">
        <f>SUM(D169:D178)</f>
        <v>0</v>
      </c>
      <c r="F178" s="177" t="str">
        <f t="shared" si="28"/>
        <v/>
      </c>
      <c r="G178" s="169" t="str">
        <f t="shared" si="29"/>
        <v/>
      </c>
      <c r="H178" s="177" t="str">
        <f t="shared" si="24"/>
        <v/>
      </c>
      <c r="I178" s="177" t="str">
        <f t="shared" si="25"/>
        <v/>
      </c>
      <c r="J178" s="178" t="str">
        <f t="shared" si="26"/>
        <v/>
      </c>
      <c r="K178" s="171" t="str">
        <f t="shared" si="27"/>
        <v/>
      </c>
      <c r="L178" s="179" t="e">
        <f t="shared" si="30"/>
        <v>#VALUE!</v>
      </c>
      <c r="M178" s="180"/>
      <c r="N178" s="216">
        <v>160</v>
      </c>
      <c r="O178" s="227">
        <f t="shared" si="35"/>
        <v>290</v>
      </c>
      <c r="R178" s="188"/>
      <c r="S178" s="191"/>
      <c r="T178" s="190"/>
    </row>
    <row r="179" spans="1:20" ht="13.75" thickBot="1" x14ac:dyDescent="0.85">
      <c r="A179" s="79">
        <f t="shared" si="31"/>
        <v>161</v>
      </c>
      <c r="B179" s="174">
        <f t="shared" si="32"/>
        <v>41</v>
      </c>
      <c r="C179" s="175" t="str">
        <f t="shared" si="33"/>
        <v/>
      </c>
      <c r="D179" s="176" t="str">
        <f t="shared" si="34"/>
        <v/>
      </c>
      <c r="E179" s="167"/>
      <c r="F179" s="177" t="str">
        <f t="shared" si="28"/>
        <v/>
      </c>
      <c r="G179" s="169" t="str">
        <f t="shared" si="29"/>
        <v/>
      </c>
      <c r="H179" s="177" t="str">
        <f t="shared" si="24"/>
        <v/>
      </c>
      <c r="I179" s="177" t="str">
        <f t="shared" si="25"/>
        <v/>
      </c>
      <c r="J179" s="178" t="str">
        <f t="shared" si="26"/>
        <v/>
      </c>
      <c r="K179" s="171" t="str">
        <f t="shared" si="27"/>
        <v/>
      </c>
      <c r="L179" s="179" t="e">
        <f t="shared" si="30"/>
        <v>#VALUE!</v>
      </c>
      <c r="M179" s="180"/>
      <c r="N179" s="216">
        <v>161</v>
      </c>
      <c r="O179" s="227">
        <f t="shared" si="35"/>
        <v>291</v>
      </c>
      <c r="R179" s="188"/>
      <c r="S179" s="191"/>
      <c r="T179" s="190"/>
    </row>
    <row r="180" spans="1:20" ht="13.75" thickBot="1" x14ac:dyDescent="0.85">
      <c r="A180" s="79">
        <f t="shared" si="31"/>
        <v>162</v>
      </c>
      <c r="B180" s="174">
        <f t="shared" si="32"/>
        <v>41</v>
      </c>
      <c r="C180" s="175" t="str">
        <f t="shared" si="33"/>
        <v/>
      </c>
      <c r="D180" s="176" t="str">
        <f t="shared" si="34"/>
        <v/>
      </c>
      <c r="E180" s="167"/>
      <c r="F180" s="177" t="str">
        <f t="shared" si="28"/>
        <v/>
      </c>
      <c r="G180" s="169" t="str">
        <f t="shared" si="29"/>
        <v/>
      </c>
      <c r="H180" s="177" t="str">
        <f t="shared" si="24"/>
        <v/>
      </c>
      <c r="I180" s="177" t="str">
        <f t="shared" si="25"/>
        <v/>
      </c>
      <c r="J180" s="178" t="str">
        <f t="shared" si="26"/>
        <v/>
      </c>
      <c r="K180" s="171" t="str">
        <f t="shared" si="27"/>
        <v/>
      </c>
      <c r="L180" s="179" t="e">
        <f t="shared" si="30"/>
        <v>#VALUE!</v>
      </c>
      <c r="M180" s="180"/>
      <c r="N180" s="216">
        <v>162</v>
      </c>
      <c r="O180" s="227">
        <f t="shared" si="35"/>
        <v>292</v>
      </c>
      <c r="R180" s="188"/>
      <c r="S180" s="191"/>
      <c r="T180" s="190"/>
    </row>
    <row r="181" spans="1:20" ht="13.75" thickBot="1" x14ac:dyDescent="0.85">
      <c r="A181" s="79">
        <f t="shared" si="31"/>
        <v>163</v>
      </c>
      <c r="B181" s="174">
        <f t="shared" si="32"/>
        <v>41</v>
      </c>
      <c r="C181" s="175" t="str">
        <f t="shared" si="33"/>
        <v/>
      </c>
      <c r="D181" s="176" t="str">
        <f t="shared" si="34"/>
        <v/>
      </c>
      <c r="E181" s="167"/>
      <c r="F181" s="177" t="str">
        <f t="shared" si="28"/>
        <v/>
      </c>
      <c r="G181" s="169" t="str">
        <f t="shared" si="29"/>
        <v/>
      </c>
      <c r="H181" s="177" t="str">
        <f t="shared" si="24"/>
        <v/>
      </c>
      <c r="I181" s="177" t="str">
        <f t="shared" si="25"/>
        <v/>
      </c>
      <c r="J181" s="178" t="str">
        <f t="shared" si="26"/>
        <v/>
      </c>
      <c r="K181" s="171" t="str">
        <f t="shared" si="27"/>
        <v/>
      </c>
      <c r="L181" s="179" t="e">
        <f t="shared" si="30"/>
        <v>#VALUE!</v>
      </c>
      <c r="M181" s="180"/>
      <c r="N181" s="216">
        <v>163</v>
      </c>
      <c r="O181" s="227">
        <f t="shared" si="35"/>
        <v>293</v>
      </c>
      <c r="R181" s="188"/>
      <c r="S181" s="191"/>
      <c r="T181" s="190"/>
    </row>
    <row r="182" spans="1:20" ht="13.75" thickBot="1" x14ac:dyDescent="0.85">
      <c r="A182" s="79">
        <f t="shared" si="31"/>
        <v>164</v>
      </c>
      <c r="B182" s="174">
        <f t="shared" si="32"/>
        <v>41</v>
      </c>
      <c r="C182" s="175" t="str">
        <f t="shared" si="33"/>
        <v/>
      </c>
      <c r="D182" s="176" t="str">
        <f t="shared" si="34"/>
        <v/>
      </c>
      <c r="E182" s="167"/>
      <c r="F182" s="177" t="str">
        <f t="shared" si="28"/>
        <v/>
      </c>
      <c r="G182" s="169" t="str">
        <f t="shared" si="29"/>
        <v/>
      </c>
      <c r="H182" s="177" t="str">
        <f t="shared" si="24"/>
        <v/>
      </c>
      <c r="I182" s="177" t="str">
        <f t="shared" si="25"/>
        <v/>
      </c>
      <c r="J182" s="178" t="str">
        <f t="shared" si="26"/>
        <v/>
      </c>
      <c r="K182" s="171" t="str">
        <f t="shared" si="27"/>
        <v/>
      </c>
      <c r="L182" s="179" t="e">
        <f t="shared" si="30"/>
        <v>#VALUE!</v>
      </c>
      <c r="M182" s="180"/>
      <c r="N182" s="216">
        <v>164</v>
      </c>
      <c r="O182" s="227">
        <f t="shared" si="35"/>
        <v>294</v>
      </c>
      <c r="R182" s="188"/>
      <c r="S182" s="191"/>
      <c r="T182" s="190"/>
    </row>
    <row r="183" spans="1:20" ht="13.75" thickBot="1" x14ac:dyDescent="0.85">
      <c r="A183" s="79">
        <f t="shared" si="31"/>
        <v>165</v>
      </c>
      <c r="B183" s="174">
        <f t="shared" si="32"/>
        <v>41</v>
      </c>
      <c r="C183" s="175" t="str">
        <f t="shared" si="33"/>
        <v/>
      </c>
      <c r="D183" s="176" t="str">
        <f t="shared" si="34"/>
        <v/>
      </c>
      <c r="E183" s="167"/>
      <c r="F183" s="177" t="str">
        <f t="shared" si="28"/>
        <v/>
      </c>
      <c r="G183" s="169" t="str">
        <f t="shared" si="29"/>
        <v/>
      </c>
      <c r="H183" s="177" t="str">
        <f t="shared" si="24"/>
        <v/>
      </c>
      <c r="I183" s="177" t="str">
        <f t="shared" si="25"/>
        <v/>
      </c>
      <c r="J183" s="178" t="str">
        <f t="shared" si="26"/>
        <v/>
      </c>
      <c r="K183" s="171" t="str">
        <f t="shared" si="27"/>
        <v/>
      </c>
      <c r="L183" s="179" t="e">
        <f t="shared" si="30"/>
        <v>#VALUE!</v>
      </c>
      <c r="M183" s="180"/>
      <c r="N183" s="216">
        <v>165</v>
      </c>
      <c r="O183" s="227">
        <f t="shared" si="35"/>
        <v>295</v>
      </c>
      <c r="R183" s="188"/>
      <c r="S183" s="191"/>
      <c r="T183" s="190"/>
    </row>
    <row r="184" spans="1:20" ht="13.75" thickBot="1" x14ac:dyDescent="0.85">
      <c r="A184" s="79">
        <f t="shared" si="31"/>
        <v>166</v>
      </c>
      <c r="B184" s="174">
        <f t="shared" si="32"/>
        <v>41</v>
      </c>
      <c r="C184" s="175" t="str">
        <f t="shared" si="33"/>
        <v/>
      </c>
      <c r="D184" s="176" t="str">
        <f t="shared" si="34"/>
        <v/>
      </c>
      <c r="E184" s="167"/>
      <c r="F184" s="177" t="str">
        <f t="shared" si="28"/>
        <v/>
      </c>
      <c r="G184" s="169" t="str">
        <f t="shared" si="29"/>
        <v/>
      </c>
      <c r="H184" s="177" t="str">
        <f t="shared" si="24"/>
        <v/>
      </c>
      <c r="I184" s="177" t="str">
        <f t="shared" si="25"/>
        <v/>
      </c>
      <c r="J184" s="178" t="str">
        <f t="shared" si="26"/>
        <v/>
      </c>
      <c r="K184" s="171" t="str">
        <f t="shared" si="27"/>
        <v/>
      </c>
      <c r="L184" s="179" t="e">
        <f t="shared" si="30"/>
        <v>#VALUE!</v>
      </c>
      <c r="M184" s="180"/>
      <c r="N184" s="216">
        <v>166</v>
      </c>
      <c r="O184" s="227">
        <f t="shared" si="35"/>
        <v>296</v>
      </c>
      <c r="R184" s="188"/>
      <c r="S184" s="191"/>
      <c r="T184" s="190"/>
    </row>
    <row r="185" spans="1:20" ht="13.75" thickBot="1" x14ac:dyDescent="0.85">
      <c r="A185" s="79">
        <f t="shared" si="31"/>
        <v>167</v>
      </c>
      <c r="B185" s="174">
        <f t="shared" si="32"/>
        <v>41</v>
      </c>
      <c r="C185" s="175" t="str">
        <f t="shared" si="33"/>
        <v/>
      </c>
      <c r="D185" s="176" t="str">
        <f t="shared" si="34"/>
        <v/>
      </c>
      <c r="E185" s="167"/>
      <c r="F185" s="177" t="str">
        <f t="shared" si="28"/>
        <v/>
      </c>
      <c r="G185" s="169" t="str">
        <f t="shared" si="29"/>
        <v/>
      </c>
      <c r="H185" s="177" t="str">
        <f t="shared" si="24"/>
        <v/>
      </c>
      <c r="I185" s="177" t="str">
        <f t="shared" si="25"/>
        <v/>
      </c>
      <c r="J185" s="178" t="str">
        <f t="shared" si="26"/>
        <v/>
      </c>
      <c r="K185" s="171" t="str">
        <f t="shared" si="27"/>
        <v/>
      </c>
      <c r="L185" s="179" t="e">
        <f t="shared" si="30"/>
        <v>#VALUE!</v>
      </c>
      <c r="M185" s="180"/>
      <c r="N185" s="216">
        <v>167</v>
      </c>
      <c r="O185" s="227">
        <f t="shared" si="35"/>
        <v>297</v>
      </c>
      <c r="R185" s="188"/>
      <c r="S185" s="191"/>
      <c r="T185" s="190"/>
    </row>
    <row r="186" spans="1:20" ht="13.75" thickBot="1" x14ac:dyDescent="0.85">
      <c r="A186" s="79">
        <f t="shared" si="31"/>
        <v>168</v>
      </c>
      <c r="B186" s="174">
        <f t="shared" si="32"/>
        <v>41</v>
      </c>
      <c r="C186" s="175" t="str">
        <f t="shared" si="33"/>
        <v/>
      </c>
      <c r="D186" s="176" t="str">
        <f t="shared" si="34"/>
        <v/>
      </c>
      <c r="E186" s="167"/>
      <c r="F186" s="177" t="str">
        <f t="shared" si="28"/>
        <v/>
      </c>
      <c r="G186" s="169" t="str">
        <f t="shared" si="29"/>
        <v/>
      </c>
      <c r="H186" s="177" t="str">
        <f t="shared" si="24"/>
        <v/>
      </c>
      <c r="I186" s="177" t="str">
        <f t="shared" si="25"/>
        <v/>
      </c>
      <c r="J186" s="178" t="str">
        <f t="shared" si="26"/>
        <v/>
      </c>
      <c r="K186" s="171" t="str">
        <f t="shared" si="27"/>
        <v/>
      </c>
      <c r="L186" s="179" t="e">
        <f t="shared" si="30"/>
        <v>#VALUE!</v>
      </c>
      <c r="M186" s="180"/>
      <c r="N186" s="216">
        <v>168</v>
      </c>
      <c r="O186" s="227">
        <f t="shared" si="35"/>
        <v>298</v>
      </c>
      <c r="R186" s="188"/>
      <c r="S186" s="191"/>
      <c r="T186" s="190"/>
    </row>
    <row r="187" spans="1:20" ht="13.75" thickBot="1" x14ac:dyDescent="0.85">
      <c r="A187" s="79">
        <f t="shared" si="31"/>
        <v>169</v>
      </c>
      <c r="B187" s="174">
        <f t="shared" si="32"/>
        <v>41</v>
      </c>
      <c r="C187" s="175" t="str">
        <f t="shared" si="33"/>
        <v/>
      </c>
      <c r="D187" s="176" t="str">
        <f t="shared" si="34"/>
        <v/>
      </c>
      <c r="E187" s="167"/>
      <c r="F187" s="177" t="str">
        <f t="shared" si="28"/>
        <v/>
      </c>
      <c r="G187" s="169" t="str">
        <f t="shared" si="29"/>
        <v/>
      </c>
      <c r="H187" s="177" t="str">
        <f t="shared" si="24"/>
        <v/>
      </c>
      <c r="I187" s="177" t="str">
        <f t="shared" si="25"/>
        <v/>
      </c>
      <c r="J187" s="178" t="str">
        <f t="shared" si="26"/>
        <v/>
      </c>
      <c r="K187" s="171" t="str">
        <f t="shared" si="27"/>
        <v/>
      </c>
      <c r="L187" s="179" t="e">
        <f t="shared" si="30"/>
        <v>#VALUE!</v>
      </c>
      <c r="M187" s="180"/>
      <c r="N187" s="216">
        <v>169</v>
      </c>
      <c r="O187" s="227">
        <f t="shared" si="35"/>
        <v>299</v>
      </c>
      <c r="R187" s="188"/>
      <c r="S187" s="191"/>
      <c r="T187" s="190"/>
    </row>
    <row r="188" spans="1:20" ht="13.75" thickBot="1" x14ac:dyDescent="0.85">
      <c r="A188" s="79">
        <f t="shared" si="31"/>
        <v>170</v>
      </c>
      <c r="B188" s="174">
        <f t="shared" si="32"/>
        <v>41</v>
      </c>
      <c r="C188" s="175" t="str">
        <f t="shared" si="33"/>
        <v/>
      </c>
      <c r="D188" s="176" t="str">
        <f t="shared" si="34"/>
        <v/>
      </c>
      <c r="E188" s="181">
        <f>SUM(D179:D188)</f>
        <v>0</v>
      </c>
      <c r="F188" s="177" t="str">
        <f t="shared" si="28"/>
        <v/>
      </c>
      <c r="G188" s="169" t="str">
        <f t="shared" si="29"/>
        <v/>
      </c>
      <c r="H188" s="177" t="str">
        <f t="shared" si="24"/>
        <v/>
      </c>
      <c r="I188" s="177" t="str">
        <f t="shared" si="25"/>
        <v/>
      </c>
      <c r="J188" s="178" t="str">
        <f t="shared" si="26"/>
        <v/>
      </c>
      <c r="K188" s="171" t="str">
        <f t="shared" si="27"/>
        <v/>
      </c>
      <c r="L188" s="179" t="e">
        <f t="shared" si="30"/>
        <v>#VALUE!</v>
      </c>
      <c r="M188" s="180"/>
      <c r="N188" s="216">
        <v>170</v>
      </c>
      <c r="O188" s="227">
        <f t="shared" si="35"/>
        <v>300</v>
      </c>
      <c r="R188" s="188"/>
      <c r="S188" s="191"/>
      <c r="T188" s="190"/>
    </row>
    <row r="189" spans="1:20" ht="13.75" thickBot="1" x14ac:dyDescent="0.85">
      <c r="A189" s="79">
        <f t="shared" si="31"/>
        <v>171</v>
      </c>
      <c r="B189" s="174">
        <f t="shared" si="32"/>
        <v>41</v>
      </c>
      <c r="C189" s="175" t="str">
        <f t="shared" si="33"/>
        <v/>
      </c>
      <c r="D189" s="176" t="str">
        <f t="shared" si="34"/>
        <v/>
      </c>
      <c r="E189" s="167"/>
      <c r="F189" s="177" t="str">
        <f t="shared" si="28"/>
        <v/>
      </c>
      <c r="G189" s="169" t="str">
        <f t="shared" si="29"/>
        <v/>
      </c>
      <c r="H189" s="177" t="str">
        <f t="shared" si="24"/>
        <v/>
      </c>
      <c r="I189" s="177" t="str">
        <f t="shared" si="25"/>
        <v/>
      </c>
      <c r="J189" s="178" t="str">
        <f t="shared" si="26"/>
        <v/>
      </c>
      <c r="K189" s="171" t="str">
        <f t="shared" si="27"/>
        <v/>
      </c>
      <c r="L189" s="179" t="e">
        <f t="shared" si="30"/>
        <v>#VALUE!</v>
      </c>
      <c r="M189" s="180"/>
      <c r="N189" s="216">
        <v>171</v>
      </c>
      <c r="O189" s="227">
        <f t="shared" si="35"/>
        <v>301</v>
      </c>
      <c r="R189" s="188"/>
      <c r="S189" s="191"/>
      <c r="T189" s="190"/>
    </row>
    <row r="190" spans="1:20" ht="13.75" thickBot="1" x14ac:dyDescent="0.85">
      <c r="A190" s="79">
        <f t="shared" si="31"/>
        <v>172</v>
      </c>
      <c r="B190" s="174">
        <f t="shared" si="32"/>
        <v>41</v>
      </c>
      <c r="C190" s="175" t="str">
        <f t="shared" si="33"/>
        <v/>
      </c>
      <c r="D190" s="176" t="str">
        <f t="shared" si="34"/>
        <v/>
      </c>
      <c r="E190" s="167"/>
      <c r="F190" s="177" t="str">
        <f t="shared" si="28"/>
        <v/>
      </c>
      <c r="G190" s="169" t="str">
        <f t="shared" si="29"/>
        <v/>
      </c>
      <c r="H190" s="177" t="str">
        <f t="shared" si="24"/>
        <v/>
      </c>
      <c r="I190" s="177" t="str">
        <f t="shared" si="25"/>
        <v/>
      </c>
      <c r="J190" s="178" t="str">
        <f t="shared" si="26"/>
        <v/>
      </c>
      <c r="K190" s="171" t="str">
        <f t="shared" si="27"/>
        <v/>
      </c>
      <c r="L190" s="179" t="e">
        <f t="shared" si="30"/>
        <v>#VALUE!</v>
      </c>
      <c r="M190" s="180"/>
      <c r="N190" s="216">
        <v>172</v>
      </c>
      <c r="O190" s="227">
        <f t="shared" si="35"/>
        <v>302</v>
      </c>
      <c r="R190" s="188"/>
      <c r="S190" s="191"/>
      <c r="T190" s="190"/>
    </row>
    <row r="191" spans="1:20" ht="13.75" thickBot="1" x14ac:dyDescent="0.85">
      <c r="A191" s="79">
        <f t="shared" si="31"/>
        <v>173</v>
      </c>
      <c r="B191" s="174">
        <f t="shared" si="32"/>
        <v>41</v>
      </c>
      <c r="C191" s="175" t="str">
        <f t="shared" si="33"/>
        <v/>
      </c>
      <c r="D191" s="176" t="str">
        <f t="shared" si="34"/>
        <v/>
      </c>
      <c r="E191" s="167"/>
      <c r="F191" s="177" t="str">
        <f t="shared" si="28"/>
        <v/>
      </c>
      <c r="G191" s="169" t="str">
        <f t="shared" si="29"/>
        <v/>
      </c>
      <c r="H191" s="177" t="str">
        <f t="shared" si="24"/>
        <v/>
      </c>
      <c r="I191" s="177" t="str">
        <f t="shared" si="25"/>
        <v/>
      </c>
      <c r="J191" s="178" t="str">
        <f t="shared" si="26"/>
        <v/>
      </c>
      <c r="K191" s="171" t="str">
        <f t="shared" si="27"/>
        <v/>
      </c>
      <c r="L191" s="179" t="e">
        <f t="shared" si="30"/>
        <v>#VALUE!</v>
      </c>
      <c r="M191" s="180"/>
      <c r="N191" s="216">
        <v>173</v>
      </c>
      <c r="O191" s="227">
        <f t="shared" si="35"/>
        <v>303</v>
      </c>
      <c r="R191" s="188"/>
      <c r="S191" s="191"/>
      <c r="T191" s="190"/>
    </row>
    <row r="192" spans="1:20" ht="13.75" thickBot="1" x14ac:dyDescent="0.85">
      <c r="A192" s="79">
        <f t="shared" si="31"/>
        <v>174</v>
      </c>
      <c r="B192" s="174">
        <f t="shared" si="32"/>
        <v>41</v>
      </c>
      <c r="C192" s="175" t="str">
        <f t="shared" si="33"/>
        <v/>
      </c>
      <c r="D192" s="176" t="str">
        <f t="shared" si="34"/>
        <v/>
      </c>
      <c r="E192" s="167"/>
      <c r="F192" s="177" t="str">
        <f t="shared" si="28"/>
        <v/>
      </c>
      <c r="G192" s="169" t="str">
        <f t="shared" si="29"/>
        <v/>
      </c>
      <c r="H192" s="177" t="str">
        <f t="shared" si="24"/>
        <v/>
      </c>
      <c r="I192" s="177" t="str">
        <f t="shared" si="25"/>
        <v/>
      </c>
      <c r="J192" s="178" t="str">
        <f t="shared" si="26"/>
        <v/>
      </c>
      <c r="K192" s="171" t="str">
        <f t="shared" si="27"/>
        <v/>
      </c>
      <c r="L192" s="179" t="e">
        <f t="shared" si="30"/>
        <v>#VALUE!</v>
      </c>
      <c r="M192" s="180"/>
      <c r="N192" s="216">
        <v>174</v>
      </c>
      <c r="O192" s="227">
        <f t="shared" si="35"/>
        <v>304</v>
      </c>
      <c r="R192" s="188"/>
      <c r="S192" s="191"/>
      <c r="T192" s="190"/>
    </row>
    <row r="193" spans="1:20" ht="13.75" thickBot="1" x14ac:dyDescent="0.85">
      <c r="A193" s="79">
        <f t="shared" si="31"/>
        <v>175</v>
      </c>
      <c r="B193" s="174">
        <f t="shared" si="32"/>
        <v>41</v>
      </c>
      <c r="C193" s="175" t="str">
        <f t="shared" si="33"/>
        <v/>
      </c>
      <c r="D193" s="176" t="str">
        <f t="shared" si="34"/>
        <v/>
      </c>
      <c r="E193" s="167"/>
      <c r="F193" s="177" t="str">
        <f t="shared" si="28"/>
        <v/>
      </c>
      <c r="G193" s="169" t="str">
        <f t="shared" si="29"/>
        <v/>
      </c>
      <c r="H193" s="177" t="str">
        <f t="shared" si="24"/>
        <v/>
      </c>
      <c r="I193" s="177" t="str">
        <f t="shared" si="25"/>
        <v/>
      </c>
      <c r="J193" s="178" t="str">
        <f t="shared" si="26"/>
        <v/>
      </c>
      <c r="K193" s="171" t="str">
        <f t="shared" si="27"/>
        <v/>
      </c>
      <c r="L193" s="179" t="e">
        <f t="shared" si="30"/>
        <v>#VALUE!</v>
      </c>
      <c r="M193" s="180"/>
      <c r="N193" s="216">
        <v>175</v>
      </c>
      <c r="O193" s="227">
        <f t="shared" si="35"/>
        <v>305</v>
      </c>
      <c r="R193" s="188"/>
      <c r="S193" s="191"/>
      <c r="T193" s="190"/>
    </row>
    <row r="194" spans="1:20" ht="13.75" thickBot="1" x14ac:dyDescent="0.85">
      <c r="A194" s="79">
        <f t="shared" si="31"/>
        <v>176</v>
      </c>
      <c r="B194" s="174">
        <f t="shared" si="32"/>
        <v>41</v>
      </c>
      <c r="C194" s="175" t="str">
        <f t="shared" si="33"/>
        <v/>
      </c>
      <c r="D194" s="176" t="str">
        <f t="shared" si="34"/>
        <v/>
      </c>
      <c r="E194" s="167"/>
      <c r="F194" s="177" t="str">
        <f t="shared" si="28"/>
        <v/>
      </c>
      <c r="G194" s="169" t="str">
        <f t="shared" si="29"/>
        <v/>
      </c>
      <c r="H194" s="177" t="str">
        <f t="shared" si="24"/>
        <v/>
      </c>
      <c r="I194" s="177" t="str">
        <f t="shared" si="25"/>
        <v/>
      </c>
      <c r="J194" s="178" t="str">
        <f t="shared" si="26"/>
        <v/>
      </c>
      <c r="K194" s="171" t="str">
        <f t="shared" si="27"/>
        <v/>
      </c>
      <c r="L194" s="179" t="e">
        <f t="shared" si="30"/>
        <v>#VALUE!</v>
      </c>
      <c r="M194" s="180"/>
      <c r="N194" s="216">
        <v>176</v>
      </c>
      <c r="O194" s="227">
        <f t="shared" si="35"/>
        <v>306</v>
      </c>
      <c r="R194" s="188"/>
      <c r="S194" s="191"/>
      <c r="T194" s="190"/>
    </row>
    <row r="195" spans="1:20" ht="13.75" thickBot="1" x14ac:dyDescent="0.85">
      <c r="A195" s="79">
        <f t="shared" si="31"/>
        <v>177</v>
      </c>
      <c r="B195" s="174">
        <f t="shared" si="32"/>
        <v>41</v>
      </c>
      <c r="C195" s="175" t="str">
        <f t="shared" si="33"/>
        <v/>
      </c>
      <c r="D195" s="176" t="str">
        <f t="shared" si="34"/>
        <v/>
      </c>
      <c r="E195" s="167"/>
      <c r="F195" s="177" t="str">
        <f t="shared" si="28"/>
        <v/>
      </c>
      <c r="G195" s="169" t="str">
        <f t="shared" si="29"/>
        <v/>
      </c>
      <c r="H195" s="177" t="str">
        <f t="shared" si="24"/>
        <v/>
      </c>
      <c r="I195" s="177" t="str">
        <f t="shared" si="25"/>
        <v/>
      </c>
      <c r="J195" s="178" t="str">
        <f t="shared" si="26"/>
        <v/>
      </c>
      <c r="K195" s="171" t="str">
        <f t="shared" si="27"/>
        <v/>
      </c>
      <c r="L195" s="179" t="e">
        <f t="shared" si="30"/>
        <v>#VALUE!</v>
      </c>
      <c r="M195" s="180"/>
      <c r="N195" s="216">
        <v>177</v>
      </c>
      <c r="O195" s="227">
        <f t="shared" si="35"/>
        <v>307</v>
      </c>
      <c r="R195" s="188"/>
      <c r="S195" s="191"/>
      <c r="T195" s="190"/>
    </row>
    <row r="196" spans="1:20" ht="13.75" thickBot="1" x14ac:dyDescent="0.85">
      <c r="A196" s="79">
        <f t="shared" si="31"/>
        <v>178</v>
      </c>
      <c r="B196" s="174">
        <f t="shared" si="32"/>
        <v>41</v>
      </c>
      <c r="C196" s="175" t="str">
        <f t="shared" si="33"/>
        <v/>
      </c>
      <c r="D196" s="176" t="str">
        <f t="shared" si="34"/>
        <v/>
      </c>
      <c r="E196" s="167"/>
      <c r="F196" s="177" t="str">
        <f t="shared" si="28"/>
        <v/>
      </c>
      <c r="G196" s="169" t="str">
        <f t="shared" si="29"/>
        <v/>
      </c>
      <c r="H196" s="177" t="str">
        <f t="shared" si="24"/>
        <v/>
      </c>
      <c r="I196" s="177" t="str">
        <f t="shared" si="25"/>
        <v/>
      </c>
      <c r="J196" s="178" t="str">
        <f t="shared" si="26"/>
        <v/>
      </c>
      <c r="K196" s="171" t="str">
        <f t="shared" si="27"/>
        <v/>
      </c>
      <c r="L196" s="179" t="e">
        <f t="shared" si="30"/>
        <v>#VALUE!</v>
      </c>
      <c r="M196" s="180"/>
      <c r="N196" s="216">
        <v>178</v>
      </c>
      <c r="O196" s="227">
        <f t="shared" si="35"/>
        <v>308</v>
      </c>
      <c r="R196" s="188"/>
      <c r="S196" s="191"/>
      <c r="T196" s="190"/>
    </row>
    <row r="197" spans="1:20" ht="13.75" thickBot="1" x14ac:dyDescent="0.85">
      <c r="A197" s="79">
        <f t="shared" si="31"/>
        <v>179</v>
      </c>
      <c r="B197" s="174">
        <f t="shared" si="32"/>
        <v>41</v>
      </c>
      <c r="C197" s="175" t="str">
        <f t="shared" si="33"/>
        <v/>
      </c>
      <c r="D197" s="176" t="str">
        <f t="shared" si="34"/>
        <v/>
      </c>
      <c r="E197" s="167"/>
      <c r="F197" s="177" t="str">
        <f t="shared" si="28"/>
        <v/>
      </c>
      <c r="G197" s="169" t="str">
        <f t="shared" si="29"/>
        <v/>
      </c>
      <c r="H197" s="177" t="str">
        <f t="shared" si="24"/>
        <v/>
      </c>
      <c r="I197" s="177" t="str">
        <f t="shared" si="25"/>
        <v/>
      </c>
      <c r="J197" s="178" t="str">
        <f t="shared" si="26"/>
        <v/>
      </c>
      <c r="K197" s="171" t="str">
        <f t="shared" si="27"/>
        <v/>
      </c>
      <c r="L197" s="179" t="e">
        <f t="shared" si="30"/>
        <v>#VALUE!</v>
      </c>
      <c r="M197" s="180"/>
      <c r="N197" s="216">
        <v>179</v>
      </c>
      <c r="O197" s="227">
        <f t="shared" si="35"/>
        <v>309</v>
      </c>
      <c r="R197" s="188"/>
      <c r="S197" s="191"/>
      <c r="T197" s="190"/>
    </row>
    <row r="198" spans="1:20" ht="13.75" thickBot="1" x14ac:dyDescent="0.85">
      <c r="A198" s="79">
        <f t="shared" si="31"/>
        <v>180</v>
      </c>
      <c r="B198" s="174">
        <f t="shared" si="32"/>
        <v>41</v>
      </c>
      <c r="C198" s="175" t="str">
        <f t="shared" si="33"/>
        <v/>
      </c>
      <c r="D198" s="176" t="str">
        <f t="shared" si="34"/>
        <v/>
      </c>
      <c r="E198" s="181">
        <f>SUM(D189:D198)</f>
        <v>0</v>
      </c>
      <c r="F198" s="177" t="str">
        <f t="shared" si="28"/>
        <v/>
      </c>
      <c r="G198" s="169" t="str">
        <f t="shared" si="29"/>
        <v/>
      </c>
      <c r="H198" s="177" t="str">
        <f t="shared" si="24"/>
        <v/>
      </c>
      <c r="I198" s="177" t="str">
        <f t="shared" si="25"/>
        <v/>
      </c>
      <c r="J198" s="178" t="str">
        <f t="shared" si="26"/>
        <v/>
      </c>
      <c r="K198" s="171" t="str">
        <f t="shared" si="27"/>
        <v/>
      </c>
      <c r="L198" s="179" t="e">
        <f t="shared" si="30"/>
        <v>#VALUE!</v>
      </c>
      <c r="M198" s="180"/>
      <c r="N198" s="216">
        <v>180</v>
      </c>
      <c r="O198" s="227">
        <f t="shared" si="35"/>
        <v>310</v>
      </c>
      <c r="R198" s="188"/>
      <c r="S198" s="191"/>
      <c r="T198" s="190"/>
    </row>
    <row r="199" spans="1:20" ht="13.75" thickBot="1" x14ac:dyDescent="0.85">
      <c r="A199" s="79">
        <f t="shared" si="31"/>
        <v>181</v>
      </c>
      <c r="B199" s="174">
        <f t="shared" si="32"/>
        <v>41</v>
      </c>
      <c r="C199" s="175" t="str">
        <f t="shared" si="33"/>
        <v/>
      </c>
      <c r="D199" s="176" t="str">
        <f t="shared" si="34"/>
        <v/>
      </c>
      <c r="E199" s="167"/>
      <c r="F199" s="177" t="str">
        <f t="shared" si="28"/>
        <v/>
      </c>
      <c r="G199" s="169" t="str">
        <f t="shared" si="29"/>
        <v/>
      </c>
      <c r="H199" s="177" t="str">
        <f t="shared" si="24"/>
        <v/>
      </c>
      <c r="I199" s="177" t="str">
        <f t="shared" si="25"/>
        <v/>
      </c>
      <c r="J199" s="178" t="str">
        <f t="shared" si="26"/>
        <v/>
      </c>
      <c r="K199" s="171" t="str">
        <f t="shared" si="27"/>
        <v/>
      </c>
      <c r="L199" s="179" t="e">
        <f t="shared" si="30"/>
        <v>#VALUE!</v>
      </c>
      <c r="M199" s="180"/>
      <c r="N199" s="216">
        <f>N198+1</f>
        <v>181</v>
      </c>
      <c r="O199" s="227">
        <f t="shared" si="35"/>
        <v>311</v>
      </c>
      <c r="R199" s="188"/>
      <c r="S199" s="191"/>
      <c r="T199" s="190"/>
    </row>
    <row r="200" spans="1:20" ht="13.75" thickBot="1" x14ac:dyDescent="0.85">
      <c r="A200" s="79">
        <f t="shared" si="31"/>
        <v>182</v>
      </c>
      <c r="B200" s="174">
        <f t="shared" si="32"/>
        <v>41</v>
      </c>
      <c r="C200" s="175" t="str">
        <f t="shared" si="33"/>
        <v/>
      </c>
      <c r="D200" s="176" t="str">
        <f t="shared" si="34"/>
        <v/>
      </c>
      <c r="E200" s="167"/>
      <c r="F200" s="177" t="str">
        <f t="shared" si="28"/>
        <v/>
      </c>
      <c r="G200" s="169" t="str">
        <f t="shared" si="29"/>
        <v/>
      </c>
      <c r="H200" s="177" t="str">
        <f t="shared" si="24"/>
        <v/>
      </c>
      <c r="I200" s="177" t="str">
        <f t="shared" si="25"/>
        <v/>
      </c>
      <c r="J200" s="178" t="str">
        <f t="shared" si="26"/>
        <v/>
      </c>
      <c r="K200" s="171" t="str">
        <f t="shared" si="27"/>
        <v/>
      </c>
      <c r="L200" s="179" t="e">
        <f t="shared" si="30"/>
        <v>#VALUE!</v>
      </c>
      <c r="M200" s="180"/>
      <c r="N200" s="216">
        <f t="shared" ref="N200:O215" si="36">N199+1</f>
        <v>182</v>
      </c>
      <c r="O200" s="227">
        <f t="shared" si="35"/>
        <v>312</v>
      </c>
      <c r="R200" s="188"/>
      <c r="S200" s="191"/>
      <c r="T200" s="190"/>
    </row>
    <row r="201" spans="1:20" ht="13.75" thickBot="1" x14ac:dyDescent="0.85">
      <c r="A201" s="79">
        <f t="shared" si="31"/>
        <v>183</v>
      </c>
      <c r="B201" s="174">
        <f t="shared" si="32"/>
        <v>41</v>
      </c>
      <c r="C201" s="175" t="str">
        <f t="shared" si="33"/>
        <v/>
      </c>
      <c r="D201" s="176" t="str">
        <f t="shared" si="34"/>
        <v/>
      </c>
      <c r="E201" s="167"/>
      <c r="F201" s="177" t="str">
        <f t="shared" si="28"/>
        <v/>
      </c>
      <c r="G201" s="169" t="str">
        <f t="shared" si="29"/>
        <v/>
      </c>
      <c r="H201" s="177" t="str">
        <f t="shared" si="24"/>
        <v/>
      </c>
      <c r="I201" s="177" t="str">
        <f t="shared" si="25"/>
        <v/>
      </c>
      <c r="J201" s="178" t="str">
        <f t="shared" si="26"/>
        <v/>
      </c>
      <c r="K201" s="171" t="str">
        <f t="shared" si="27"/>
        <v/>
      </c>
      <c r="L201" s="179" t="e">
        <f t="shared" si="30"/>
        <v>#VALUE!</v>
      </c>
      <c r="M201" s="180"/>
      <c r="N201" s="216">
        <f t="shared" si="36"/>
        <v>183</v>
      </c>
      <c r="O201" s="227">
        <f t="shared" si="35"/>
        <v>313</v>
      </c>
      <c r="R201" s="188"/>
      <c r="S201" s="191"/>
      <c r="T201" s="190"/>
    </row>
    <row r="202" spans="1:20" ht="13.75" thickBot="1" x14ac:dyDescent="0.85">
      <c r="A202" s="79">
        <f t="shared" si="31"/>
        <v>184</v>
      </c>
      <c r="B202" s="174">
        <f t="shared" si="32"/>
        <v>41</v>
      </c>
      <c r="C202" s="175" t="str">
        <f t="shared" si="33"/>
        <v/>
      </c>
      <c r="D202" s="176" t="str">
        <f t="shared" si="34"/>
        <v/>
      </c>
      <c r="E202" s="167"/>
      <c r="F202" s="177" t="str">
        <f t="shared" si="28"/>
        <v/>
      </c>
      <c r="G202" s="169" t="str">
        <f t="shared" si="29"/>
        <v/>
      </c>
      <c r="H202" s="177" t="str">
        <f t="shared" si="24"/>
        <v/>
      </c>
      <c r="I202" s="177" t="str">
        <f t="shared" si="25"/>
        <v/>
      </c>
      <c r="J202" s="178" t="str">
        <f t="shared" si="26"/>
        <v/>
      </c>
      <c r="K202" s="171" t="str">
        <f t="shared" si="27"/>
        <v/>
      </c>
      <c r="L202" s="179" t="e">
        <f t="shared" si="30"/>
        <v>#VALUE!</v>
      </c>
      <c r="M202" s="180"/>
      <c r="N202" s="216">
        <f t="shared" si="36"/>
        <v>184</v>
      </c>
      <c r="O202" s="227">
        <f t="shared" si="35"/>
        <v>314</v>
      </c>
      <c r="R202" s="188"/>
      <c r="S202" s="191"/>
      <c r="T202" s="190"/>
    </row>
    <row r="203" spans="1:20" ht="13.75" thickBot="1" x14ac:dyDescent="0.85">
      <c r="A203" s="79">
        <f t="shared" si="31"/>
        <v>185</v>
      </c>
      <c r="B203" s="174">
        <f t="shared" si="32"/>
        <v>41</v>
      </c>
      <c r="C203" s="175" t="str">
        <f t="shared" si="33"/>
        <v/>
      </c>
      <c r="D203" s="176" t="str">
        <f t="shared" si="34"/>
        <v/>
      </c>
      <c r="E203" s="167"/>
      <c r="F203" s="177" t="str">
        <f t="shared" si="28"/>
        <v/>
      </c>
      <c r="G203" s="169" t="str">
        <f t="shared" si="29"/>
        <v/>
      </c>
      <c r="H203" s="177" t="str">
        <f t="shared" si="24"/>
        <v/>
      </c>
      <c r="I203" s="177" t="str">
        <f t="shared" si="25"/>
        <v/>
      </c>
      <c r="J203" s="178" t="str">
        <f t="shared" si="26"/>
        <v/>
      </c>
      <c r="K203" s="171" t="str">
        <f t="shared" si="27"/>
        <v/>
      </c>
      <c r="L203" s="179" t="e">
        <f t="shared" si="30"/>
        <v>#VALUE!</v>
      </c>
      <c r="M203" s="180"/>
      <c r="N203" s="216">
        <f t="shared" si="36"/>
        <v>185</v>
      </c>
      <c r="O203" s="227">
        <f t="shared" si="35"/>
        <v>315</v>
      </c>
      <c r="R203" s="188"/>
      <c r="S203" s="191"/>
      <c r="T203" s="190"/>
    </row>
    <row r="204" spans="1:20" ht="13.75" thickBot="1" x14ac:dyDescent="0.85">
      <c r="A204" s="79">
        <f t="shared" si="31"/>
        <v>186</v>
      </c>
      <c r="B204" s="174">
        <f t="shared" si="32"/>
        <v>41</v>
      </c>
      <c r="C204" s="175" t="str">
        <f t="shared" si="33"/>
        <v/>
      </c>
      <c r="D204" s="176" t="str">
        <f t="shared" si="34"/>
        <v/>
      </c>
      <c r="E204" s="167"/>
      <c r="F204" s="177" t="str">
        <f t="shared" si="28"/>
        <v/>
      </c>
      <c r="G204" s="169" t="str">
        <f t="shared" si="29"/>
        <v/>
      </c>
      <c r="H204" s="177" t="str">
        <f t="shared" si="24"/>
        <v/>
      </c>
      <c r="I204" s="177" t="str">
        <f t="shared" si="25"/>
        <v/>
      </c>
      <c r="J204" s="178" t="str">
        <f t="shared" si="26"/>
        <v/>
      </c>
      <c r="K204" s="171" t="str">
        <f t="shared" si="27"/>
        <v/>
      </c>
      <c r="L204" s="179" t="e">
        <f t="shared" si="30"/>
        <v>#VALUE!</v>
      </c>
      <c r="M204" s="180"/>
      <c r="N204" s="216">
        <f t="shared" si="36"/>
        <v>186</v>
      </c>
      <c r="O204" s="227">
        <f t="shared" si="35"/>
        <v>316</v>
      </c>
      <c r="R204" s="188"/>
      <c r="S204" s="191"/>
      <c r="T204" s="190"/>
    </row>
    <row r="205" spans="1:20" ht="13.75" thickBot="1" x14ac:dyDescent="0.85">
      <c r="A205" s="79">
        <f t="shared" si="31"/>
        <v>187</v>
      </c>
      <c r="B205" s="174">
        <f t="shared" si="32"/>
        <v>41</v>
      </c>
      <c r="C205" s="175" t="str">
        <f t="shared" si="33"/>
        <v/>
      </c>
      <c r="D205" s="176" t="str">
        <f t="shared" si="34"/>
        <v/>
      </c>
      <c r="E205" s="167"/>
      <c r="F205" s="177" t="str">
        <f t="shared" si="28"/>
        <v/>
      </c>
      <c r="G205" s="169" t="str">
        <f t="shared" si="29"/>
        <v/>
      </c>
      <c r="H205" s="177" t="str">
        <f t="shared" si="24"/>
        <v/>
      </c>
      <c r="I205" s="177" t="str">
        <f t="shared" si="25"/>
        <v/>
      </c>
      <c r="J205" s="178" t="str">
        <f t="shared" si="26"/>
        <v/>
      </c>
      <c r="K205" s="171" t="str">
        <f t="shared" si="27"/>
        <v/>
      </c>
      <c r="L205" s="179" t="e">
        <f t="shared" si="30"/>
        <v>#VALUE!</v>
      </c>
      <c r="M205" s="180"/>
      <c r="N205" s="216">
        <f t="shared" si="36"/>
        <v>187</v>
      </c>
      <c r="O205" s="227">
        <f t="shared" si="35"/>
        <v>317</v>
      </c>
      <c r="R205" s="188"/>
      <c r="S205" s="191"/>
      <c r="T205" s="190"/>
    </row>
    <row r="206" spans="1:20" ht="13.75" thickBot="1" x14ac:dyDescent="0.85">
      <c r="A206" s="79">
        <f t="shared" si="31"/>
        <v>188</v>
      </c>
      <c r="B206" s="174">
        <f t="shared" si="32"/>
        <v>41</v>
      </c>
      <c r="C206" s="175" t="str">
        <f t="shared" si="33"/>
        <v/>
      </c>
      <c r="D206" s="176" t="str">
        <f t="shared" si="34"/>
        <v/>
      </c>
      <c r="E206" s="167"/>
      <c r="F206" s="177" t="str">
        <f t="shared" si="28"/>
        <v/>
      </c>
      <c r="G206" s="169" t="str">
        <f t="shared" si="29"/>
        <v/>
      </c>
      <c r="H206" s="177" t="str">
        <f t="shared" si="24"/>
        <v/>
      </c>
      <c r="I206" s="177" t="str">
        <f t="shared" si="25"/>
        <v/>
      </c>
      <c r="J206" s="178" t="str">
        <f t="shared" si="26"/>
        <v/>
      </c>
      <c r="K206" s="171" t="str">
        <f t="shared" si="27"/>
        <v/>
      </c>
      <c r="L206" s="179" t="e">
        <f t="shared" si="30"/>
        <v>#VALUE!</v>
      </c>
      <c r="M206" s="180"/>
      <c r="N206" s="216">
        <f t="shared" si="36"/>
        <v>188</v>
      </c>
      <c r="O206" s="227">
        <f t="shared" si="35"/>
        <v>318</v>
      </c>
      <c r="R206" s="188"/>
      <c r="S206" s="191"/>
      <c r="T206" s="190"/>
    </row>
    <row r="207" spans="1:20" ht="13.75" thickBot="1" x14ac:dyDescent="0.85">
      <c r="A207" s="79">
        <f t="shared" si="31"/>
        <v>189</v>
      </c>
      <c r="B207" s="174">
        <f t="shared" si="32"/>
        <v>41</v>
      </c>
      <c r="C207" s="175" t="str">
        <f t="shared" si="33"/>
        <v/>
      </c>
      <c r="D207" s="176" t="str">
        <f t="shared" si="34"/>
        <v/>
      </c>
      <c r="E207" s="167"/>
      <c r="F207" s="177" t="str">
        <f t="shared" si="28"/>
        <v/>
      </c>
      <c r="G207" s="169" t="str">
        <f t="shared" si="29"/>
        <v/>
      </c>
      <c r="H207" s="177" t="str">
        <f t="shared" si="24"/>
        <v/>
      </c>
      <c r="I207" s="177" t="str">
        <f t="shared" si="25"/>
        <v/>
      </c>
      <c r="J207" s="178" t="str">
        <f t="shared" si="26"/>
        <v/>
      </c>
      <c r="K207" s="171" t="str">
        <f t="shared" si="27"/>
        <v/>
      </c>
      <c r="L207" s="179" t="e">
        <f t="shared" si="30"/>
        <v>#VALUE!</v>
      </c>
      <c r="M207" s="180"/>
      <c r="N207" s="216">
        <f t="shared" si="36"/>
        <v>189</v>
      </c>
      <c r="O207" s="227">
        <f t="shared" si="35"/>
        <v>319</v>
      </c>
      <c r="R207" s="188"/>
      <c r="S207" s="191"/>
      <c r="T207" s="190"/>
    </row>
    <row r="208" spans="1:20" ht="13.75" thickBot="1" x14ac:dyDescent="0.85">
      <c r="A208" s="79">
        <f t="shared" si="31"/>
        <v>190</v>
      </c>
      <c r="B208" s="174">
        <f t="shared" si="32"/>
        <v>41</v>
      </c>
      <c r="C208" s="175" t="str">
        <f t="shared" si="33"/>
        <v/>
      </c>
      <c r="D208" s="176" t="str">
        <f t="shared" si="34"/>
        <v/>
      </c>
      <c r="E208" s="181">
        <f>SUM(D199:D208)</f>
        <v>0</v>
      </c>
      <c r="F208" s="177" t="str">
        <f t="shared" si="28"/>
        <v/>
      </c>
      <c r="G208" s="169" t="str">
        <f t="shared" si="29"/>
        <v/>
      </c>
      <c r="H208" s="177" t="str">
        <f t="shared" si="24"/>
        <v/>
      </c>
      <c r="I208" s="177" t="str">
        <f t="shared" si="25"/>
        <v/>
      </c>
      <c r="J208" s="178" t="str">
        <f t="shared" si="26"/>
        <v/>
      </c>
      <c r="K208" s="171" t="str">
        <f t="shared" si="27"/>
        <v/>
      </c>
      <c r="L208" s="179" t="e">
        <f t="shared" si="30"/>
        <v>#VALUE!</v>
      </c>
      <c r="M208" s="180"/>
      <c r="N208" s="216">
        <f t="shared" si="36"/>
        <v>190</v>
      </c>
      <c r="O208" s="227">
        <f t="shared" si="35"/>
        <v>320</v>
      </c>
      <c r="R208" s="188"/>
      <c r="S208" s="191"/>
      <c r="T208" s="190"/>
    </row>
    <row r="209" spans="1:20" ht="13.75" thickBot="1" x14ac:dyDescent="0.85">
      <c r="A209" s="79">
        <f t="shared" si="31"/>
        <v>191</v>
      </c>
      <c r="B209" s="174">
        <f t="shared" si="32"/>
        <v>41</v>
      </c>
      <c r="C209" s="175" t="str">
        <f t="shared" si="33"/>
        <v/>
      </c>
      <c r="D209" s="176" t="str">
        <f t="shared" si="34"/>
        <v/>
      </c>
      <c r="E209" s="167"/>
      <c r="F209" s="177" t="str">
        <f t="shared" si="28"/>
        <v/>
      </c>
      <c r="G209" s="169" t="str">
        <f t="shared" si="29"/>
        <v/>
      </c>
      <c r="H209" s="177" t="str">
        <f t="shared" si="24"/>
        <v/>
      </c>
      <c r="I209" s="177" t="str">
        <f t="shared" si="25"/>
        <v/>
      </c>
      <c r="J209" s="178" t="str">
        <f t="shared" si="26"/>
        <v/>
      </c>
      <c r="K209" s="171" t="str">
        <f t="shared" si="27"/>
        <v/>
      </c>
      <c r="L209" s="179" t="e">
        <f t="shared" si="30"/>
        <v>#VALUE!</v>
      </c>
      <c r="M209" s="180"/>
      <c r="N209" s="216">
        <f t="shared" si="36"/>
        <v>191</v>
      </c>
      <c r="O209" s="227">
        <f t="shared" si="35"/>
        <v>321</v>
      </c>
      <c r="R209" s="188"/>
      <c r="S209" s="191"/>
      <c r="T209" s="190"/>
    </row>
    <row r="210" spans="1:20" ht="13.75" thickBot="1" x14ac:dyDescent="0.85">
      <c r="A210" s="79">
        <f t="shared" si="31"/>
        <v>192</v>
      </c>
      <c r="B210" s="174">
        <f t="shared" si="32"/>
        <v>41</v>
      </c>
      <c r="C210" s="175" t="str">
        <f t="shared" si="33"/>
        <v/>
      </c>
      <c r="D210" s="176" t="str">
        <f t="shared" si="34"/>
        <v/>
      </c>
      <c r="E210" s="167"/>
      <c r="F210" s="177" t="str">
        <f t="shared" si="28"/>
        <v/>
      </c>
      <c r="G210" s="169" t="str">
        <f t="shared" si="29"/>
        <v/>
      </c>
      <c r="H210" s="177" t="str">
        <f t="shared" si="24"/>
        <v/>
      </c>
      <c r="I210" s="177" t="str">
        <f t="shared" si="25"/>
        <v/>
      </c>
      <c r="J210" s="178" t="str">
        <f t="shared" si="26"/>
        <v/>
      </c>
      <c r="K210" s="171" t="str">
        <f t="shared" si="27"/>
        <v/>
      </c>
      <c r="L210" s="179" t="e">
        <f t="shared" si="30"/>
        <v>#VALUE!</v>
      </c>
      <c r="M210" s="180"/>
      <c r="N210" s="216">
        <f t="shared" si="36"/>
        <v>192</v>
      </c>
      <c r="O210" s="227">
        <f t="shared" si="35"/>
        <v>322</v>
      </c>
      <c r="R210" s="188"/>
      <c r="S210" s="191"/>
      <c r="T210" s="190"/>
    </row>
    <row r="211" spans="1:20" ht="13.75" thickBot="1" x14ac:dyDescent="0.85">
      <c r="A211" s="79">
        <f t="shared" si="31"/>
        <v>193</v>
      </c>
      <c r="B211" s="174">
        <f t="shared" si="32"/>
        <v>41</v>
      </c>
      <c r="C211" s="175" t="str">
        <f t="shared" si="33"/>
        <v/>
      </c>
      <c r="D211" s="176" t="str">
        <f t="shared" si="34"/>
        <v/>
      </c>
      <c r="E211" s="167"/>
      <c r="F211" s="177" t="str">
        <f t="shared" si="28"/>
        <v/>
      </c>
      <c r="G211" s="169" t="str">
        <f t="shared" si="29"/>
        <v/>
      </c>
      <c r="H211" s="177" t="str">
        <f t="shared" ref="H211:H274" si="37">IF(M211&gt;0,($K$13*F211),"")</f>
        <v/>
      </c>
      <c r="I211" s="177" t="str">
        <f t="shared" ref="I211:I274" si="38">IF(M211&gt;0,($K$15*F211),"")</f>
        <v/>
      </c>
      <c r="J211" s="178" t="str">
        <f t="shared" ref="J211:J274" si="39">IF(M211&gt;0,((F211*$K$9)*$O$12),"")</f>
        <v/>
      </c>
      <c r="K211" s="171" t="str">
        <f t="shared" ref="K211:K274" si="40">IF(G211&gt;$I$12,((G211-$I$12)*$K$17),"")</f>
        <v/>
      </c>
      <c r="L211" s="179" t="e">
        <f t="shared" si="30"/>
        <v>#VALUE!</v>
      </c>
      <c r="M211" s="180"/>
      <c r="N211" s="216">
        <f t="shared" si="36"/>
        <v>193</v>
      </c>
      <c r="O211" s="227">
        <f t="shared" si="35"/>
        <v>323</v>
      </c>
      <c r="R211" s="188"/>
      <c r="S211" s="191"/>
      <c r="T211" s="190"/>
    </row>
    <row r="212" spans="1:20" ht="13.75" thickBot="1" x14ac:dyDescent="0.85">
      <c r="A212" s="79">
        <f t="shared" si="31"/>
        <v>194</v>
      </c>
      <c r="B212" s="174">
        <f t="shared" si="32"/>
        <v>41</v>
      </c>
      <c r="C212" s="175" t="str">
        <f t="shared" si="33"/>
        <v/>
      </c>
      <c r="D212" s="176" t="str">
        <f t="shared" si="34"/>
        <v/>
      </c>
      <c r="E212" s="167"/>
      <c r="F212" s="177" t="str">
        <f t="shared" ref="F212:F275" si="41">IF(M212&gt;0,(F211+D212),"")</f>
        <v/>
      </c>
      <c r="G212" s="169" t="str">
        <f t="shared" ref="G212:G275" si="42">IF(M212&gt;0,(F212+$E$17+$I$13),"")</f>
        <v/>
      </c>
      <c r="H212" s="177" t="str">
        <f t="shared" si="37"/>
        <v/>
      </c>
      <c r="I212" s="177" t="str">
        <f t="shared" si="38"/>
        <v/>
      </c>
      <c r="J212" s="178" t="str">
        <f t="shared" si="39"/>
        <v/>
      </c>
      <c r="K212" s="171" t="str">
        <f t="shared" si="40"/>
        <v/>
      </c>
      <c r="L212" s="179" t="e">
        <f t="shared" ref="L212:L275" si="43">0.052*K$12*G212</f>
        <v>#VALUE!</v>
      </c>
      <c r="M212" s="180"/>
      <c r="N212" s="216">
        <f t="shared" si="36"/>
        <v>194</v>
      </c>
      <c r="O212" s="227">
        <f t="shared" si="35"/>
        <v>324</v>
      </c>
      <c r="R212" s="188"/>
      <c r="S212" s="191"/>
      <c r="T212" s="190"/>
    </row>
    <row r="213" spans="1:20" ht="13.75" thickBot="1" x14ac:dyDescent="0.85">
      <c r="A213" s="79">
        <f t="shared" ref="A213:A276" si="44">A212+1</f>
        <v>195</v>
      </c>
      <c r="B213" s="174">
        <f t="shared" ref="B213:B276" si="45">IF(M213&lt;=1,(0),IF(M213&lt;3600,(1),IF(M213&gt;=3601,(2),"")))+B212</f>
        <v>41</v>
      </c>
      <c r="C213" s="175" t="str">
        <f t="shared" ref="C213:C276" si="46">IF(M213&gt;0,($I$14-B213),"")</f>
        <v/>
      </c>
      <c r="D213" s="176" t="str">
        <f t="shared" ref="D213:D276" si="47">IF(M213&gt;0,(M213/100),"")</f>
        <v/>
      </c>
      <c r="E213" s="167"/>
      <c r="F213" s="177" t="str">
        <f t="shared" si="41"/>
        <v/>
      </c>
      <c r="G213" s="169" t="str">
        <f t="shared" si="42"/>
        <v/>
      </c>
      <c r="H213" s="177" t="str">
        <f t="shared" si="37"/>
        <v/>
      </c>
      <c r="I213" s="177" t="str">
        <f t="shared" si="38"/>
        <v/>
      </c>
      <c r="J213" s="178" t="str">
        <f t="shared" si="39"/>
        <v/>
      </c>
      <c r="K213" s="171" t="str">
        <f t="shared" si="40"/>
        <v/>
      </c>
      <c r="L213" s="179" t="e">
        <f t="shared" si="43"/>
        <v>#VALUE!</v>
      </c>
      <c r="M213" s="180"/>
      <c r="N213" s="216">
        <f t="shared" si="36"/>
        <v>195</v>
      </c>
      <c r="O213" s="227">
        <f t="shared" si="35"/>
        <v>325</v>
      </c>
      <c r="R213" s="188"/>
      <c r="S213" s="191"/>
      <c r="T213" s="190"/>
    </row>
    <row r="214" spans="1:20" ht="13.75" thickBot="1" x14ac:dyDescent="0.85">
      <c r="A214" s="79">
        <f t="shared" si="44"/>
        <v>196</v>
      </c>
      <c r="B214" s="174">
        <f t="shared" si="45"/>
        <v>41</v>
      </c>
      <c r="C214" s="175" t="str">
        <f t="shared" si="46"/>
        <v/>
      </c>
      <c r="D214" s="176" t="str">
        <f t="shared" si="47"/>
        <v/>
      </c>
      <c r="E214" s="167"/>
      <c r="F214" s="177" t="str">
        <f t="shared" si="41"/>
        <v/>
      </c>
      <c r="G214" s="169" t="str">
        <f t="shared" si="42"/>
        <v/>
      </c>
      <c r="H214" s="177" t="str">
        <f t="shared" si="37"/>
        <v/>
      </c>
      <c r="I214" s="177" t="str">
        <f t="shared" si="38"/>
        <v/>
      </c>
      <c r="J214" s="178" t="str">
        <f t="shared" si="39"/>
        <v/>
      </c>
      <c r="K214" s="171" t="str">
        <f t="shared" si="40"/>
        <v/>
      </c>
      <c r="L214" s="179" t="e">
        <f t="shared" si="43"/>
        <v>#VALUE!</v>
      </c>
      <c r="M214" s="180"/>
      <c r="N214" s="216">
        <f t="shared" si="36"/>
        <v>196</v>
      </c>
      <c r="O214" s="227">
        <f t="shared" si="36"/>
        <v>326</v>
      </c>
      <c r="R214" s="188"/>
      <c r="S214" s="191"/>
      <c r="T214" s="190"/>
    </row>
    <row r="215" spans="1:20" ht="13.75" thickBot="1" x14ac:dyDescent="0.85">
      <c r="A215" s="79">
        <f t="shared" si="44"/>
        <v>197</v>
      </c>
      <c r="B215" s="174">
        <f t="shared" si="45"/>
        <v>41</v>
      </c>
      <c r="C215" s="175" t="str">
        <f t="shared" si="46"/>
        <v/>
      </c>
      <c r="D215" s="176" t="str">
        <f t="shared" si="47"/>
        <v/>
      </c>
      <c r="E215" s="167"/>
      <c r="F215" s="177" t="str">
        <f t="shared" si="41"/>
        <v/>
      </c>
      <c r="G215" s="169" t="str">
        <f t="shared" si="42"/>
        <v/>
      </c>
      <c r="H215" s="177" t="str">
        <f t="shared" si="37"/>
        <v/>
      </c>
      <c r="I215" s="177" t="str">
        <f t="shared" si="38"/>
        <v/>
      </c>
      <c r="J215" s="178" t="str">
        <f t="shared" si="39"/>
        <v/>
      </c>
      <c r="K215" s="171" t="str">
        <f t="shared" si="40"/>
        <v/>
      </c>
      <c r="L215" s="179" t="e">
        <f t="shared" si="43"/>
        <v>#VALUE!</v>
      </c>
      <c r="M215" s="180"/>
      <c r="N215" s="216">
        <f t="shared" si="36"/>
        <v>197</v>
      </c>
      <c r="O215" s="227">
        <f t="shared" si="36"/>
        <v>327</v>
      </c>
      <c r="R215" s="188"/>
      <c r="S215" s="191"/>
      <c r="T215" s="190"/>
    </row>
    <row r="216" spans="1:20" ht="13.75" thickBot="1" x14ac:dyDescent="0.85">
      <c r="A216" s="79">
        <f t="shared" si="44"/>
        <v>198</v>
      </c>
      <c r="B216" s="174">
        <f t="shared" si="45"/>
        <v>41</v>
      </c>
      <c r="C216" s="175" t="str">
        <f t="shared" si="46"/>
        <v/>
      </c>
      <c r="D216" s="176" t="str">
        <f t="shared" si="47"/>
        <v/>
      </c>
      <c r="E216" s="167"/>
      <c r="F216" s="177" t="str">
        <f t="shared" si="41"/>
        <v/>
      </c>
      <c r="G216" s="169" t="str">
        <f t="shared" si="42"/>
        <v/>
      </c>
      <c r="H216" s="177" t="str">
        <f t="shared" si="37"/>
        <v/>
      </c>
      <c r="I216" s="177" t="str">
        <f t="shared" si="38"/>
        <v/>
      </c>
      <c r="J216" s="178" t="str">
        <f t="shared" si="39"/>
        <v/>
      </c>
      <c r="K216" s="171" t="str">
        <f t="shared" si="40"/>
        <v/>
      </c>
      <c r="L216" s="179" t="e">
        <f t="shared" si="43"/>
        <v>#VALUE!</v>
      </c>
      <c r="M216" s="180"/>
      <c r="N216" s="216">
        <f t="shared" ref="N216:O231" si="48">N215+1</f>
        <v>198</v>
      </c>
      <c r="O216" s="227">
        <f t="shared" si="48"/>
        <v>328</v>
      </c>
      <c r="R216" s="188"/>
      <c r="S216" s="191"/>
      <c r="T216" s="190"/>
    </row>
    <row r="217" spans="1:20" ht="13.75" thickBot="1" x14ac:dyDescent="0.85">
      <c r="A217" s="79">
        <f t="shared" si="44"/>
        <v>199</v>
      </c>
      <c r="B217" s="174">
        <f t="shared" si="45"/>
        <v>41</v>
      </c>
      <c r="C217" s="175" t="str">
        <f t="shared" si="46"/>
        <v/>
      </c>
      <c r="D217" s="176" t="str">
        <f t="shared" si="47"/>
        <v/>
      </c>
      <c r="E217" s="167"/>
      <c r="F217" s="177" t="str">
        <f t="shared" si="41"/>
        <v/>
      </c>
      <c r="G217" s="169" t="str">
        <f t="shared" si="42"/>
        <v/>
      </c>
      <c r="H217" s="177" t="str">
        <f t="shared" si="37"/>
        <v/>
      </c>
      <c r="I217" s="177" t="str">
        <f t="shared" si="38"/>
        <v/>
      </c>
      <c r="J217" s="178" t="str">
        <f t="shared" si="39"/>
        <v/>
      </c>
      <c r="K217" s="171" t="str">
        <f t="shared" si="40"/>
        <v/>
      </c>
      <c r="L217" s="179" t="e">
        <f t="shared" si="43"/>
        <v>#VALUE!</v>
      </c>
      <c r="M217" s="180"/>
      <c r="N217" s="216">
        <f t="shared" si="48"/>
        <v>199</v>
      </c>
      <c r="O217" s="227">
        <f t="shared" si="48"/>
        <v>329</v>
      </c>
      <c r="R217" s="188"/>
      <c r="S217" s="191"/>
      <c r="T217" s="190"/>
    </row>
    <row r="218" spans="1:20" ht="13.75" thickBot="1" x14ac:dyDescent="0.85">
      <c r="A218" s="79">
        <f t="shared" si="44"/>
        <v>200</v>
      </c>
      <c r="B218" s="174">
        <f t="shared" si="45"/>
        <v>41</v>
      </c>
      <c r="C218" s="175" t="str">
        <f t="shared" si="46"/>
        <v/>
      </c>
      <c r="D218" s="176" t="str">
        <f t="shared" si="47"/>
        <v/>
      </c>
      <c r="E218" s="181">
        <f>SUM(D209:D218)</f>
        <v>0</v>
      </c>
      <c r="F218" s="177" t="str">
        <f t="shared" si="41"/>
        <v/>
      </c>
      <c r="G218" s="169" t="str">
        <f t="shared" si="42"/>
        <v/>
      </c>
      <c r="H218" s="177" t="str">
        <f t="shared" si="37"/>
        <v/>
      </c>
      <c r="I218" s="177" t="str">
        <f t="shared" si="38"/>
        <v/>
      </c>
      <c r="J218" s="178" t="str">
        <f t="shared" si="39"/>
        <v/>
      </c>
      <c r="K218" s="171" t="str">
        <f t="shared" si="40"/>
        <v/>
      </c>
      <c r="L218" s="179" t="e">
        <f t="shared" si="43"/>
        <v>#VALUE!</v>
      </c>
      <c r="M218" s="180"/>
      <c r="N218" s="216">
        <f t="shared" si="48"/>
        <v>200</v>
      </c>
      <c r="O218" s="227">
        <f t="shared" si="48"/>
        <v>330</v>
      </c>
      <c r="R218" s="188"/>
      <c r="S218" s="191"/>
      <c r="T218" s="190"/>
    </row>
    <row r="219" spans="1:20" ht="13.75" thickBot="1" x14ac:dyDescent="0.85">
      <c r="A219" s="79">
        <f t="shared" si="44"/>
        <v>201</v>
      </c>
      <c r="B219" s="174">
        <f t="shared" si="45"/>
        <v>41</v>
      </c>
      <c r="C219" s="175" t="str">
        <f t="shared" si="46"/>
        <v/>
      </c>
      <c r="D219" s="176" t="str">
        <f t="shared" si="47"/>
        <v/>
      </c>
      <c r="E219" s="167"/>
      <c r="F219" s="177" t="str">
        <f t="shared" si="41"/>
        <v/>
      </c>
      <c r="G219" s="169" t="str">
        <f t="shared" si="42"/>
        <v/>
      </c>
      <c r="H219" s="177" t="str">
        <f t="shared" si="37"/>
        <v/>
      </c>
      <c r="I219" s="177" t="str">
        <f t="shared" si="38"/>
        <v/>
      </c>
      <c r="J219" s="178" t="str">
        <f t="shared" si="39"/>
        <v/>
      </c>
      <c r="K219" s="171" t="str">
        <f t="shared" si="40"/>
        <v/>
      </c>
      <c r="L219" s="179" t="e">
        <f t="shared" si="43"/>
        <v>#VALUE!</v>
      </c>
      <c r="M219" s="180"/>
      <c r="N219" s="216">
        <f t="shared" si="48"/>
        <v>201</v>
      </c>
      <c r="O219" s="227">
        <f t="shared" si="48"/>
        <v>331</v>
      </c>
      <c r="R219" s="188"/>
      <c r="S219" s="191"/>
      <c r="T219" s="190"/>
    </row>
    <row r="220" spans="1:20" ht="13.75" thickBot="1" x14ac:dyDescent="0.85">
      <c r="A220" s="79">
        <f t="shared" si="44"/>
        <v>202</v>
      </c>
      <c r="B220" s="174">
        <f t="shared" si="45"/>
        <v>41</v>
      </c>
      <c r="C220" s="175" t="str">
        <f t="shared" si="46"/>
        <v/>
      </c>
      <c r="D220" s="176" t="str">
        <f t="shared" si="47"/>
        <v/>
      </c>
      <c r="E220" s="167"/>
      <c r="F220" s="177" t="str">
        <f t="shared" si="41"/>
        <v/>
      </c>
      <c r="G220" s="169" t="str">
        <f t="shared" si="42"/>
        <v/>
      </c>
      <c r="H220" s="177" t="str">
        <f t="shared" si="37"/>
        <v/>
      </c>
      <c r="I220" s="177" t="str">
        <f t="shared" si="38"/>
        <v/>
      </c>
      <c r="J220" s="178" t="str">
        <f t="shared" si="39"/>
        <v/>
      </c>
      <c r="K220" s="171" t="str">
        <f t="shared" si="40"/>
        <v/>
      </c>
      <c r="L220" s="179" t="e">
        <f t="shared" si="43"/>
        <v>#VALUE!</v>
      </c>
      <c r="M220" s="180"/>
      <c r="N220" s="216">
        <f t="shared" si="48"/>
        <v>202</v>
      </c>
      <c r="O220" s="227">
        <f t="shared" si="48"/>
        <v>332</v>
      </c>
      <c r="R220" s="188"/>
      <c r="S220" s="191"/>
      <c r="T220" s="190"/>
    </row>
    <row r="221" spans="1:20" ht="13.75" thickBot="1" x14ac:dyDescent="0.85">
      <c r="A221" s="79">
        <f t="shared" si="44"/>
        <v>203</v>
      </c>
      <c r="B221" s="174">
        <f t="shared" si="45"/>
        <v>41</v>
      </c>
      <c r="C221" s="175" t="str">
        <f t="shared" si="46"/>
        <v/>
      </c>
      <c r="D221" s="176" t="str">
        <f t="shared" si="47"/>
        <v/>
      </c>
      <c r="E221" s="167"/>
      <c r="F221" s="177" t="str">
        <f t="shared" si="41"/>
        <v/>
      </c>
      <c r="G221" s="169" t="str">
        <f t="shared" si="42"/>
        <v/>
      </c>
      <c r="H221" s="177" t="str">
        <f t="shared" si="37"/>
        <v/>
      </c>
      <c r="I221" s="177" t="str">
        <f t="shared" si="38"/>
        <v/>
      </c>
      <c r="J221" s="178" t="str">
        <f t="shared" si="39"/>
        <v/>
      </c>
      <c r="K221" s="171" t="str">
        <f t="shared" si="40"/>
        <v/>
      </c>
      <c r="L221" s="179" t="e">
        <f t="shared" si="43"/>
        <v>#VALUE!</v>
      </c>
      <c r="M221" s="180"/>
      <c r="N221" s="216">
        <f t="shared" si="48"/>
        <v>203</v>
      </c>
      <c r="O221" s="227">
        <f t="shared" si="48"/>
        <v>333</v>
      </c>
      <c r="R221" s="188"/>
      <c r="S221" s="191"/>
      <c r="T221" s="190"/>
    </row>
    <row r="222" spans="1:20" ht="13.75" thickBot="1" x14ac:dyDescent="0.85">
      <c r="A222" s="79">
        <f t="shared" si="44"/>
        <v>204</v>
      </c>
      <c r="B222" s="174">
        <f t="shared" si="45"/>
        <v>41</v>
      </c>
      <c r="C222" s="175" t="str">
        <f t="shared" si="46"/>
        <v/>
      </c>
      <c r="D222" s="176" t="str">
        <f t="shared" si="47"/>
        <v/>
      </c>
      <c r="E222" s="167"/>
      <c r="F222" s="177" t="str">
        <f t="shared" si="41"/>
        <v/>
      </c>
      <c r="G222" s="169" t="str">
        <f t="shared" si="42"/>
        <v/>
      </c>
      <c r="H222" s="177" t="str">
        <f t="shared" si="37"/>
        <v/>
      </c>
      <c r="I222" s="177" t="str">
        <f t="shared" si="38"/>
        <v/>
      </c>
      <c r="J222" s="178" t="str">
        <f t="shared" si="39"/>
        <v/>
      </c>
      <c r="K222" s="171" t="str">
        <f t="shared" si="40"/>
        <v/>
      </c>
      <c r="L222" s="179" t="e">
        <f t="shared" si="43"/>
        <v>#VALUE!</v>
      </c>
      <c r="M222" s="180"/>
      <c r="N222" s="216">
        <f t="shared" si="48"/>
        <v>204</v>
      </c>
      <c r="O222" s="227">
        <f t="shared" si="48"/>
        <v>334</v>
      </c>
      <c r="R222" s="188"/>
      <c r="S222" s="191"/>
      <c r="T222" s="190"/>
    </row>
    <row r="223" spans="1:20" ht="13.75" thickBot="1" x14ac:dyDescent="0.85">
      <c r="A223" s="79">
        <f t="shared" si="44"/>
        <v>205</v>
      </c>
      <c r="B223" s="174">
        <f t="shared" si="45"/>
        <v>41</v>
      </c>
      <c r="C223" s="175" t="str">
        <f t="shared" si="46"/>
        <v/>
      </c>
      <c r="D223" s="176" t="str">
        <f t="shared" si="47"/>
        <v/>
      </c>
      <c r="E223" s="167"/>
      <c r="F223" s="177" t="str">
        <f t="shared" si="41"/>
        <v/>
      </c>
      <c r="G223" s="169" t="str">
        <f t="shared" si="42"/>
        <v/>
      </c>
      <c r="H223" s="177" t="str">
        <f t="shared" si="37"/>
        <v/>
      </c>
      <c r="I223" s="177" t="str">
        <f t="shared" si="38"/>
        <v/>
      </c>
      <c r="J223" s="178" t="str">
        <f t="shared" si="39"/>
        <v/>
      </c>
      <c r="K223" s="171" t="str">
        <f t="shared" si="40"/>
        <v/>
      </c>
      <c r="L223" s="179" t="e">
        <f t="shared" si="43"/>
        <v>#VALUE!</v>
      </c>
      <c r="M223" s="180"/>
      <c r="N223" s="216">
        <f t="shared" si="48"/>
        <v>205</v>
      </c>
      <c r="O223" s="227">
        <f t="shared" si="48"/>
        <v>335</v>
      </c>
      <c r="R223" s="188"/>
      <c r="S223" s="191"/>
      <c r="T223" s="190"/>
    </row>
    <row r="224" spans="1:20" ht="13.75" thickBot="1" x14ac:dyDescent="0.85">
      <c r="A224" s="79">
        <f t="shared" si="44"/>
        <v>206</v>
      </c>
      <c r="B224" s="174">
        <f t="shared" si="45"/>
        <v>41</v>
      </c>
      <c r="C224" s="175" t="str">
        <f t="shared" si="46"/>
        <v/>
      </c>
      <c r="D224" s="176" t="str">
        <f t="shared" si="47"/>
        <v/>
      </c>
      <c r="E224" s="167"/>
      <c r="F224" s="177" t="str">
        <f t="shared" si="41"/>
        <v/>
      </c>
      <c r="G224" s="169" t="str">
        <f t="shared" si="42"/>
        <v/>
      </c>
      <c r="H224" s="177" t="str">
        <f t="shared" si="37"/>
        <v/>
      </c>
      <c r="I224" s="177" t="str">
        <f t="shared" si="38"/>
        <v/>
      </c>
      <c r="J224" s="178" t="str">
        <f t="shared" si="39"/>
        <v/>
      </c>
      <c r="K224" s="171" t="str">
        <f t="shared" si="40"/>
        <v/>
      </c>
      <c r="L224" s="179" t="e">
        <f t="shared" si="43"/>
        <v>#VALUE!</v>
      </c>
      <c r="M224" s="180"/>
      <c r="N224" s="216">
        <f t="shared" si="48"/>
        <v>206</v>
      </c>
      <c r="O224" s="227">
        <f t="shared" si="48"/>
        <v>336</v>
      </c>
      <c r="R224" s="188"/>
      <c r="S224" s="191"/>
      <c r="T224" s="190"/>
    </row>
    <row r="225" spans="1:20" ht="13.75" thickBot="1" x14ac:dyDescent="0.85">
      <c r="A225" s="79">
        <f t="shared" si="44"/>
        <v>207</v>
      </c>
      <c r="B225" s="174">
        <f t="shared" si="45"/>
        <v>41</v>
      </c>
      <c r="C225" s="175" t="str">
        <f t="shared" si="46"/>
        <v/>
      </c>
      <c r="D225" s="176" t="str">
        <f t="shared" si="47"/>
        <v/>
      </c>
      <c r="E225" s="167"/>
      <c r="F225" s="177" t="str">
        <f t="shared" si="41"/>
        <v/>
      </c>
      <c r="G225" s="169" t="str">
        <f t="shared" si="42"/>
        <v/>
      </c>
      <c r="H225" s="177" t="str">
        <f t="shared" si="37"/>
        <v/>
      </c>
      <c r="I225" s="177" t="str">
        <f t="shared" si="38"/>
        <v/>
      </c>
      <c r="J225" s="178" t="str">
        <f t="shared" si="39"/>
        <v/>
      </c>
      <c r="K225" s="171" t="str">
        <f t="shared" si="40"/>
        <v/>
      </c>
      <c r="L225" s="179" t="e">
        <f t="shared" si="43"/>
        <v>#VALUE!</v>
      </c>
      <c r="M225" s="180"/>
      <c r="N225" s="216">
        <f t="shared" si="48"/>
        <v>207</v>
      </c>
      <c r="O225" s="227">
        <f t="shared" si="48"/>
        <v>337</v>
      </c>
      <c r="R225" s="188"/>
      <c r="S225" s="191"/>
      <c r="T225" s="190"/>
    </row>
    <row r="226" spans="1:20" ht="13.75" thickBot="1" x14ac:dyDescent="0.85">
      <c r="A226" s="79">
        <f t="shared" si="44"/>
        <v>208</v>
      </c>
      <c r="B226" s="174">
        <f t="shared" si="45"/>
        <v>41</v>
      </c>
      <c r="C226" s="175" t="str">
        <f t="shared" si="46"/>
        <v/>
      </c>
      <c r="D226" s="176" t="str">
        <f t="shared" si="47"/>
        <v/>
      </c>
      <c r="E226" s="167"/>
      <c r="F226" s="177" t="str">
        <f t="shared" si="41"/>
        <v/>
      </c>
      <c r="G226" s="169" t="str">
        <f t="shared" si="42"/>
        <v/>
      </c>
      <c r="H226" s="177" t="str">
        <f t="shared" si="37"/>
        <v/>
      </c>
      <c r="I226" s="177" t="str">
        <f t="shared" si="38"/>
        <v/>
      </c>
      <c r="J226" s="178" t="str">
        <f t="shared" si="39"/>
        <v/>
      </c>
      <c r="K226" s="171" t="str">
        <f t="shared" si="40"/>
        <v/>
      </c>
      <c r="L226" s="179" t="e">
        <f t="shared" si="43"/>
        <v>#VALUE!</v>
      </c>
      <c r="M226" s="180"/>
      <c r="N226" s="216">
        <f t="shared" si="48"/>
        <v>208</v>
      </c>
      <c r="O226" s="227">
        <f t="shared" si="48"/>
        <v>338</v>
      </c>
      <c r="R226" s="188"/>
      <c r="S226" s="191"/>
      <c r="T226" s="190"/>
    </row>
    <row r="227" spans="1:20" ht="13.75" thickBot="1" x14ac:dyDescent="0.85">
      <c r="A227" s="79">
        <f t="shared" si="44"/>
        <v>209</v>
      </c>
      <c r="B227" s="174">
        <f t="shared" si="45"/>
        <v>41</v>
      </c>
      <c r="C227" s="175" t="str">
        <f t="shared" si="46"/>
        <v/>
      </c>
      <c r="D227" s="176" t="str">
        <f t="shared" si="47"/>
        <v/>
      </c>
      <c r="E227" s="167"/>
      <c r="F227" s="177" t="str">
        <f t="shared" si="41"/>
        <v/>
      </c>
      <c r="G227" s="169" t="str">
        <f t="shared" si="42"/>
        <v/>
      </c>
      <c r="H227" s="177" t="str">
        <f t="shared" si="37"/>
        <v/>
      </c>
      <c r="I227" s="177" t="str">
        <f t="shared" si="38"/>
        <v/>
      </c>
      <c r="J227" s="178" t="str">
        <f t="shared" si="39"/>
        <v/>
      </c>
      <c r="K227" s="171" t="str">
        <f t="shared" si="40"/>
        <v/>
      </c>
      <c r="L227" s="179" t="e">
        <f t="shared" si="43"/>
        <v>#VALUE!</v>
      </c>
      <c r="M227" s="180"/>
      <c r="N227" s="216">
        <f t="shared" si="48"/>
        <v>209</v>
      </c>
      <c r="O227" s="227">
        <f t="shared" si="48"/>
        <v>339</v>
      </c>
      <c r="R227" s="188"/>
      <c r="S227" s="191"/>
      <c r="T227" s="190"/>
    </row>
    <row r="228" spans="1:20" ht="13.75" thickBot="1" x14ac:dyDescent="0.85">
      <c r="A228" s="79">
        <f t="shared" si="44"/>
        <v>210</v>
      </c>
      <c r="B228" s="174">
        <f t="shared" si="45"/>
        <v>41</v>
      </c>
      <c r="C228" s="175" t="str">
        <f t="shared" si="46"/>
        <v/>
      </c>
      <c r="D228" s="176" t="str">
        <f t="shared" si="47"/>
        <v/>
      </c>
      <c r="E228" s="181">
        <f>SUM(D219:D228)</f>
        <v>0</v>
      </c>
      <c r="F228" s="177" t="str">
        <f t="shared" si="41"/>
        <v/>
      </c>
      <c r="G228" s="169" t="str">
        <f t="shared" si="42"/>
        <v/>
      </c>
      <c r="H228" s="177" t="str">
        <f t="shared" si="37"/>
        <v/>
      </c>
      <c r="I228" s="177" t="str">
        <f t="shared" si="38"/>
        <v/>
      </c>
      <c r="J228" s="178" t="str">
        <f t="shared" si="39"/>
        <v/>
      </c>
      <c r="K228" s="171" t="str">
        <f t="shared" si="40"/>
        <v/>
      </c>
      <c r="L228" s="179" t="e">
        <f t="shared" si="43"/>
        <v>#VALUE!</v>
      </c>
      <c r="M228" s="180"/>
      <c r="N228" s="216">
        <f t="shared" si="48"/>
        <v>210</v>
      </c>
      <c r="O228" s="227">
        <f t="shared" si="48"/>
        <v>340</v>
      </c>
      <c r="R228" s="188"/>
      <c r="S228" s="191"/>
      <c r="T228" s="190"/>
    </row>
    <row r="229" spans="1:20" ht="13.75" thickBot="1" x14ac:dyDescent="0.85">
      <c r="A229" s="79">
        <f t="shared" si="44"/>
        <v>211</v>
      </c>
      <c r="B229" s="174">
        <f t="shared" si="45"/>
        <v>41</v>
      </c>
      <c r="C229" s="175" t="str">
        <f t="shared" si="46"/>
        <v/>
      </c>
      <c r="D229" s="176" t="str">
        <f t="shared" si="47"/>
        <v/>
      </c>
      <c r="E229" s="167"/>
      <c r="F229" s="177" t="str">
        <f t="shared" si="41"/>
        <v/>
      </c>
      <c r="G229" s="169" t="str">
        <f t="shared" si="42"/>
        <v/>
      </c>
      <c r="H229" s="177" t="str">
        <f t="shared" si="37"/>
        <v/>
      </c>
      <c r="I229" s="177" t="str">
        <f t="shared" si="38"/>
        <v/>
      </c>
      <c r="J229" s="178" t="str">
        <f t="shared" si="39"/>
        <v/>
      </c>
      <c r="K229" s="171" t="str">
        <f t="shared" si="40"/>
        <v/>
      </c>
      <c r="L229" s="179" t="e">
        <f t="shared" si="43"/>
        <v>#VALUE!</v>
      </c>
      <c r="M229" s="180"/>
      <c r="N229" s="216">
        <f t="shared" si="48"/>
        <v>211</v>
      </c>
      <c r="O229" s="227">
        <f t="shared" si="48"/>
        <v>341</v>
      </c>
      <c r="R229" s="188"/>
      <c r="S229" s="191"/>
      <c r="T229" s="190"/>
    </row>
    <row r="230" spans="1:20" ht="13.75" thickBot="1" x14ac:dyDescent="0.85">
      <c r="A230" s="79">
        <f t="shared" si="44"/>
        <v>212</v>
      </c>
      <c r="B230" s="174">
        <f t="shared" si="45"/>
        <v>41</v>
      </c>
      <c r="C230" s="175" t="str">
        <f t="shared" si="46"/>
        <v/>
      </c>
      <c r="D230" s="176" t="str">
        <f t="shared" si="47"/>
        <v/>
      </c>
      <c r="E230" s="167"/>
      <c r="F230" s="177" t="str">
        <f t="shared" si="41"/>
        <v/>
      </c>
      <c r="G230" s="169" t="str">
        <f t="shared" si="42"/>
        <v/>
      </c>
      <c r="H230" s="177" t="str">
        <f t="shared" si="37"/>
        <v/>
      </c>
      <c r="I230" s="177" t="str">
        <f t="shared" si="38"/>
        <v/>
      </c>
      <c r="J230" s="178" t="str">
        <f t="shared" si="39"/>
        <v/>
      </c>
      <c r="K230" s="171" t="str">
        <f t="shared" si="40"/>
        <v/>
      </c>
      <c r="L230" s="179" t="e">
        <f t="shared" si="43"/>
        <v>#VALUE!</v>
      </c>
      <c r="M230" s="180"/>
      <c r="N230" s="216">
        <f t="shared" si="48"/>
        <v>212</v>
      </c>
      <c r="O230" s="227">
        <f t="shared" si="48"/>
        <v>342</v>
      </c>
      <c r="R230" s="188"/>
      <c r="S230" s="191"/>
      <c r="T230" s="190"/>
    </row>
    <row r="231" spans="1:20" ht="13.75" thickBot="1" x14ac:dyDescent="0.85">
      <c r="A231" s="79">
        <f t="shared" si="44"/>
        <v>213</v>
      </c>
      <c r="B231" s="174">
        <f t="shared" si="45"/>
        <v>41</v>
      </c>
      <c r="C231" s="175" t="str">
        <f t="shared" si="46"/>
        <v/>
      </c>
      <c r="D231" s="176" t="str">
        <f t="shared" si="47"/>
        <v/>
      </c>
      <c r="E231" s="167"/>
      <c r="F231" s="177" t="str">
        <f t="shared" si="41"/>
        <v/>
      </c>
      <c r="G231" s="169" t="str">
        <f t="shared" si="42"/>
        <v/>
      </c>
      <c r="H231" s="177" t="str">
        <f t="shared" si="37"/>
        <v/>
      </c>
      <c r="I231" s="177" t="str">
        <f t="shared" si="38"/>
        <v/>
      </c>
      <c r="J231" s="178" t="str">
        <f t="shared" si="39"/>
        <v/>
      </c>
      <c r="K231" s="171" t="str">
        <f t="shared" si="40"/>
        <v/>
      </c>
      <c r="L231" s="179" t="e">
        <f t="shared" si="43"/>
        <v>#VALUE!</v>
      </c>
      <c r="M231" s="180"/>
      <c r="N231" s="216">
        <f t="shared" si="48"/>
        <v>213</v>
      </c>
      <c r="O231" s="227">
        <f t="shared" si="48"/>
        <v>343</v>
      </c>
      <c r="R231" s="188"/>
      <c r="S231" s="191"/>
      <c r="T231" s="190"/>
    </row>
    <row r="232" spans="1:20" ht="13.75" thickBot="1" x14ac:dyDescent="0.85">
      <c r="A232" s="79">
        <f t="shared" si="44"/>
        <v>214</v>
      </c>
      <c r="B232" s="174">
        <f t="shared" si="45"/>
        <v>41</v>
      </c>
      <c r="C232" s="175" t="str">
        <f t="shared" si="46"/>
        <v/>
      </c>
      <c r="D232" s="176" t="str">
        <f t="shared" si="47"/>
        <v/>
      </c>
      <c r="E232" s="167"/>
      <c r="F232" s="177" t="str">
        <f t="shared" si="41"/>
        <v/>
      </c>
      <c r="G232" s="169" t="str">
        <f t="shared" si="42"/>
        <v/>
      </c>
      <c r="H232" s="177" t="str">
        <f t="shared" si="37"/>
        <v/>
      </c>
      <c r="I232" s="177" t="str">
        <f t="shared" si="38"/>
        <v/>
      </c>
      <c r="J232" s="178" t="str">
        <f t="shared" si="39"/>
        <v/>
      </c>
      <c r="K232" s="171" t="str">
        <f t="shared" si="40"/>
        <v/>
      </c>
      <c r="L232" s="179" t="e">
        <f t="shared" si="43"/>
        <v>#VALUE!</v>
      </c>
      <c r="M232" s="180"/>
      <c r="N232" s="216">
        <f t="shared" ref="N232:O247" si="49">N231+1</f>
        <v>214</v>
      </c>
      <c r="O232" s="227">
        <f t="shared" si="49"/>
        <v>344</v>
      </c>
      <c r="R232" s="188"/>
      <c r="S232" s="191"/>
      <c r="T232" s="190"/>
    </row>
    <row r="233" spans="1:20" ht="13.75" thickBot="1" x14ac:dyDescent="0.85">
      <c r="A233" s="79">
        <f t="shared" si="44"/>
        <v>215</v>
      </c>
      <c r="B233" s="174">
        <f t="shared" si="45"/>
        <v>41</v>
      </c>
      <c r="C233" s="175" t="str">
        <f t="shared" si="46"/>
        <v/>
      </c>
      <c r="D233" s="176" t="str">
        <f t="shared" si="47"/>
        <v/>
      </c>
      <c r="E233" s="167"/>
      <c r="F233" s="177" t="str">
        <f t="shared" si="41"/>
        <v/>
      </c>
      <c r="G233" s="169" t="str">
        <f t="shared" si="42"/>
        <v/>
      </c>
      <c r="H233" s="177" t="str">
        <f t="shared" si="37"/>
        <v/>
      </c>
      <c r="I233" s="177" t="str">
        <f t="shared" si="38"/>
        <v/>
      </c>
      <c r="J233" s="178" t="str">
        <f t="shared" si="39"/>
        <v/>
      </c>
      <c r="K233" s="171" t="str">
        <f t="shared" si="40"/>
        <v/>
      </c>
      <c r="L233" s="179" t="e">
        <f t="shared" si="43"/>
        <v>#VALUE!</v>
      </c>
      <c r="M233" s="180"/>
      <c r="N233" s="216">
        <f t="shared" si="49"/>
        <v>215</v>
      </c>
      <c r="O233" s="227">
        <f t="shared" si="49"/>
        <v>345</v>
      </c>
      <c r="R233" s="188"/>
      <c r="S233" s="191"/>
      <c r="T233" s="190"/>
    </row>
    <row r="234" spans="1:20" ht="13.75" thickBot="1" x14ac:dyDescent="0.85">
      <c r="A234" s="79">
        <f t="shared" si="44"/>
        <v>216</v>
      </c>
      <c r="B234" s="174">
        <f t="shared" si="45"/>
        <v>41</v>
      </c>
      <c r="C234" s="175" t="str">
        <f t="shared" si="46"/>
        <v/>
      </c>
      <c r="D234" s="176" t="str">
        <f t="shared" si="47"/>
        <v/>
      </c>
      <c r="E234" s="167"/>
      <c r="F234" s="177" t="str">
        <f t="shared" si="41"/>
        <v/>
      </c>
      <c r="G234" s="169" t="str">
        <f t="shared" si="42"/>
        <v/>
      </c>
      <c r="H234" s="177" t="str">
        <f t="shared" si="37"/>
        <v/>
      </c>
      <c r="I234" s="177" t="str">
        <f t="shared" si="38"/>
        <v/>
      </c>
      <c r="J234" s="178" t="str">
        <f t="shared" si="39"/>
        <v/>
      </c>
      <c r="K234" s="171" t="str">
        <f t="shared" si="40"/>
        <v/>
      </c>
      <c r="L234" s="179" t="e">
        <f t="shared" si="43"/>
        <v>#VALUE!</v>
      </c>
      <c r="M234" s="180"/>
      <c r="N234" s="216">
        <f t="shared" si="49"/>
        <v>216</v>
      </c>
      <c r="O234" s="227">
        <f t="shared" si="49"/>
        <v>346</v>
      </c>
      <c r="R234" s="188"/>
      <c r="S234" s="191"/>
      <c r="T234" s="190"/>
    </row>
    <row r="235" spans="1:20" ht="13.75" thickBot="1" x14ac:dyDescent="0.85">
      <c r="A235" s="79">
        <f t="shared" si="44"/>
        <v>217</v>
      </c>
      <c r="B235" s="174">
        <f t="shared" si="45"/>
        <v>41</v>
      </c>
      <c r="C235" s="175" t="str">
        <f t="shared" si="46"/>
        <v/>
      </c>
      <c r="D235" s="176" t="str">
        <f t="shared" si="47"/>
        <v/>
      </c>
      <c r="E235" s="167"/>
      <c r="F235" s="177" t="str">
        <f t="shared" si="41"/>
        <v/>
      </c>
      <c r="G235" s="169" t="str">
        <f t="shared" si="42"/>
        <v/>
      </c>
      <c r="H235" s="177" t="str">
        <f t="shared" si="37"/>
        <v/>
      </c>
      <c r="I235" s="177" t="str">
        <f t="shared" si="38"/>
        <v/>
      </c>
      <c r="J235" s="178" t="str">
        <f t="shared" si="39"/>
        <v/>
      </c>
      <c r="K235" s="171" t="str">
        <f t="shared" si="40"/>
        <v/>
      </c>
      <c r="L235" s="179" t="e">
        <f t="shared" si="43"/>
        <v>#VALUE!</v>
      </c>
      <c r="M235" s="180"/>
      <c r="N235" s="216">
        <f t="shared" si="49"/>
        <v>217</v>
      </c>
      <c r="O235" s="227">
        <f t="shared" si="49"/>
        <v>347</v>
      </c>
      <c r="R235" s="188"/>
      <c r="S235" s="191"/>
      <c r="T235" s="190"/>
    </row>
    <row r="236" spans="1:20" ht="13.75" thickBot="1" x14ac:dyDescent="0.85">
      <c r="A236" s="79">
        <f t="shared" si="44"/>
        <v>218</v>
      </c>
      <c r="B236" s="174">
        <f t="shared" si="45"/>
        <v>41</v>
      </c>
      <c r="C236" s="175" t="str">
        <f t="shared" si="46"/>
        <v/>
      </c>
      <c r="D236" s="176" t="str">
        <f t="shared" si="47"/>
        <v/>
      </c>
      <c r="E236" s="167"/>
      <c r="F236" s="177" t="str">
        <f t="shared" si="41"/>
        <v/>
      </c>
      <c r="G236" s="169" t="str">
        <f t="shared" si="42"/>
        <v/>
      </c>
      <c r="H236" s="177" t="str">
        <f t="shared" si="37"/>
        <v/>
      </c>
      <c r="I236" s="177" t="str">
        <f t="shared" si="38"/>
        <v/>
      </c>
      <c r="J236" s="178" t="str">
        <f t="shared" si="39"/>
        <v/>
      </c>
      <c r="K236" s="171" t="str">
        <f t="shared" si="40"/>
        <v/>
      </c>
      <c r="L236" s="179" t="e">
        <f t="shared" si="43"/>
        <v>#VALUE!</v>
      </c>
      <c r="M236" s="180"/>
      <c r="N236" s="216">
        <f t="shared" si="49"/>
        <v>218</v>
      </c>
      <c r="O236" s="227">
        <f t="shared" si="49"/>
        <v>348</v>
      </c>
      <c r="R236" s="188"/>
      <c r="S236" s="191"/>
      <c r="T236" s="190"/>
    </row>
    <row r="237" spans="1:20" ht="13.75" thickBot="1" x14ac:dyDescent="0.85">
      <c r="A237" s="79">
        <f t="shared" si="44"/>
        <v>219</v>
      </c>
      <c r="B237" s="174">
        <f t="shared" si="45"/>
        <v>41</v>
      </c>
      <c r="C237" s="175" t="str">
        <f t="shared" si="46"/>
        <v/>
      </c>
      <c r="D237" s="176" t="str">
        <f t="shared" si="47"/>
        <v/>
      </c>
      <c r="E237" s="167"/>
      <c r="F237" s="177" t="str">
        <f t="shared" si="41"/>
        <v/>
      </c>
      <c r="G237" s="169" t="str">
        <f t="shared" si="42"/>
        <v/>
      </c>
      <c r="H237" s="177" t="str">
        <f t="shared" si="37"/>
        <v/>
      </c>
      <c r="I237" s="177" t="str">
        <f t="shared" si="38"/>
        <v/>
      </c>
      <c r="J237" s="178" t="str">
        <f t="shared" si="39"/>
        <v/>
      </c>
      <c r="K237" s="171" t="str">
        <f t="shared" si="40"/>
        <v/>
      </c>
      <c r="L237" s="179" t="e">
        <f t="shared" si="43"/>
        <v>#VALUE!</v>
      </c>
      <c r="M237" s="180"/>
      <c r="N237" s="216">
        <f t="shared" si="49"/>
        <v>219</v>
      </c>
      <c r="O237" s="227">
        <f t="shared" si="49"/>
        <v>349</v>
      </c>
      <c r="R237" s="188"/>
      <c r="S237" s="191"/>
      <c r="T237" s="190"/>
    </row>
    <row r="238" spans="1:20" ht="13.75" thickBot="1" x14ac:dyDescent="0.85">
      <c r="A238" s="79">
        <f t="shared" si="44"/>
        <v>220</v>
      </c>
      <c r="B238" s="174">
        <f t="shared" si="45"/>
        <v>41</v>
      </c>
      <c r="C238" s="175" t="str">
        <f t="shared" si="46"/>
        <v/>
      </c>
      <c r="D238" s="176" t="str">
        <f t="shared" si="47"/>
        <v/>
      </c>
      <c r="E238" s="181">
        <f>SUM(D229:D238)</f>
        <v>0</v>
      </c>
      <c r="F238" s="177" t="str">
        <f t="shared" si="41"/>
        <v/>
      </c>
      <c r="G238" s="169" t="str">
        <f t="shared" si="42"/>
        <v/>
      </c>
      <c r="H238" s="177" t="str">
        <f t="shared" si="37"/>
        <v/>
      </c>
      <c r="I238" s="177" t="str">
        <f t="shared" si="38"/>
        <v/>
      </c>
      <c r="J238" s="178" t="str">
        <f t="shared" si="39"/>
        <v/>
      </c>
      <c r="K238" s="171" t="str">
        <f t="shared" si="40"/>
        <v/>
      </c>
      <c r="L238" s="179" t="e">
        <f t="shared" si="43"/>
        <v>#VALUE!</v>
      </c>
      <c r="M238" s="180"/>
      <c r="N238" s="216">
        <f t="shared" si="49"/>
        <v>220</v>
      </c>
      <c r="O238" s="227">
        <f t="shared" si="49"/>
        <v>350</v>
      </c>
      <c r="R238" s="188"/>
      <c r="S238" s="191"/>
      <c r="T238" s="190"/>
    </row>
    <row r="239" spans="1:20" ht="13.75" thickBot="1" x14ac:dyDescent="0.85">
      <c r="A239" s="79">
        <f t="shared" si="44"/>
        <v>221</v>
      </c>
      <c r="B239" s="174">
        <f t="shared" si="45"/>
        <v>41</v>
      </c>
      <c r="C239" s="175" t="str">
        <f t="shared" si="46"/>
        <v/>
      </c>
      <c r="D239" s="176" t="str">
        <f t="shared" si="47"/>
        <v/>
      </c>
      <c r="E239" s="167"/>
      <c r="F239" s="177" t="str">
        <f t="shared" si="41"/>
        <v/>
      </c>
      <c r="G239" s="169" t="str">
        <f t="shared" si="42"/>
        <v/>
      </c>
      <c r="H239" s="177" t="str">
        <f t="shared" si="37"/>
        <v/>
      </c>
      <c r="I239" s="177" t="str">
        <f t="shared" si="38"/>
        <v/>
      </c>
      <c r="J239" s="178" t="str">
        <f t="shared" si="39"/>
        <v/>
      </c>
      <c r="K239" s="171" t="str">
        <f t="shared" si="40"/>
        <v/>
      </c>
      <c r="L239" s="179" t="e">
        <f t="shared" si="43"/>
        <v>#VALUE!</v>
      </c>
      <c r="M239" s="180"/>
      <c r="N239" s="216">
        <f t="shared" si="49"/>
        <v>221</v>
      </c>
      <c r="O239" s="227">
        <f t="shared" si="49"/>
        <v>351</v>
      </c>
      <c r="R239" s="188"/>
      <c r="S239" s="191"/>
      <c r="T239" s="190"/>
    </row>
    <row r="240" spans="1:20" ht="13.75" thickBot="1" x14ac:dyDescent="0.85">
      <c r="A240" s="79">
        <f t="shared" si="44"/>
        <v>222</v>
      </c>
      <c r="B240" s="174">
        <f t="shared" si="45"/>
        <v>41</v>
      </c>
      <c r="C240" s="175" t="str">
        <f t="shared" si="46"/>
        <v/>
      </c>
      <c r="D240" s="176" t="str">
        <f t="shared" si="47"/>
        <v/>
      </c>
      <c r="E240" s="167"/>
      <c r="F240" s="177" t="str">
        <f t="shared" si="41"/>
        <v/>
      </c>
      <c r="G240" s="169" t="str">
        <f t="shared" si="42"/>
        <v/>
      </c>
      <c r="H240" s="177" t="str">
        <f t="shared" si="37"/>
        <v/>
      </c>
      <c r="I240" s="177" t="str">
        <f t="shared" si="38"/>
        <v/>
      </c>
      <c r="J240" s="178" t="str">
        <f t="shared" si="39"/>
        <v/>
      </c>
      <c r="K240" s="171" t="str">
        <f t="shared" si="40"/>
        <v/>
      </c>
      <c r="L240" s="179" t="e">
        <f t="shared" si="43"/>
        <v>#VALUE!</v>
      </c>
      <c r="M240" s="180"/>
      <c r="N240" s="216">
        <f t="shared" si="49"/>
        <v>222</v>
      </c>
      <c r="O240" s="227">
        <f>O239+1</f>
        <v>352</v>
      </c>
      <c r="R240" s="188"/>
      <c r="S240" s="191"/>
      <c r="T240" s="190"/>
    </row>
    <row r="241" spans="1:20" ht="13.75" thickBot="1" x14ac:dyDescent="0.85">
      <c r="A241" s="79">
        <f t="shared" si="44"/>
        <v>223</v>
      </c>
      <c r="B241" s="174">
        <f t="shared" si="45"/>
        <v>41</v>
      </c>
      <c r="C241" s="175" t="str">
        <f t="shared" si="46"/>
        <v/>
      </c>
      <c r="D241" s="176" t="str">
        <f t="shared" si="47"/>
        <v/>
      </c>
      <c r="E241" s="167"/>
      <c r="F241" s="177" t="str">
        <f t="shared" si="41"/>
        <v/>
      </c>
      <c r="G241" s="169" t="str">
        <f t="shared" si="42"/>
        <v/>
      </c>
      <c r="H241" s="177" t="str">
        <f t="shared" si="37"/>
        <v/>
      </c>
      <c r="I241" s="177" t="str">
        <f t="shared" si="38"/>
        <v/>
      </c>
      <c r="J241" s="178" t="str">
        <f t="shared" si="39"/>
        <v/>
      </c>
      <c r="K241" s="171" t="str">
        <f t="shared" si="40"/>
        <v/>
      </c>
      <c r="L241" s="179" t="e">
        <f t="shared" si="43"/>
        <v>#VALUE!</v>
      </c>
      <c r="M241" s="180"/>
      <c r="N241" s="216">
        <f t="shared" si="49"/>
        <v>223</v>
      </c>
      <c r="O241" s="227">
        <f t="shared" si="49"/>
        <v>353</v>
      </c>
      <c r="R241" s="188"/>
      <c r="S241" s="191"/>
      <c r="T241" s="190"/>
    </row>
    <row r="242" spans="1:20" ht="13.75" thickBot="1" x14ac:dyDescent="0.85">
      <c r="A242" s="79">
        <f t="shared" si="44"/>
        <v>224</v>
      </c>
      <c r="B242" s="174">
        <f t="shared" si="45"/>
        <v>41</v>
      </c>
      <c r="C242" s="175" t="str">
        <f t="shared" si="46"/>
        <v/>
      </c>
      <c r="D242" s="176" t="str">
        <f t="shared" si="47"/>
        <v/>
      </c>
      <c r="E242" s="167"/>
      <c r="F242" s="177" t="str">
        <f t="shared" si="41"/>
        <v/>
      </c>
      <c r="G242" s="169" t="str">
        <f t="shared" si="42"/>
        <v/>
      </c>
      <c r="H242" s="177" t="str">
        <f t="shared" si="37"/>
        <v/>
      </c>
      <c r="I242" s="177" t="str">
        <f t="shared" si="38"/>
        <v/>
      </c>
      <c r="J242" s="178" t="str">
        <f t="shared" si="39"/>
        <v/>
      </c>
      <c r="K242" s="171" t="str">
        <f t="shared" si="40"/>
        <v/>
      </c>
      <c r="L242" s="179" t="e">
        <f t="shared" si="43"/>
        <v>#VALUE!</v>
      </c>
      <c r="M242" s="180"/>
      <c r="N242" s="216">
        <f t="shared" si="49"/>
        <v>224</v>
      </c>
      <c r="O242" s="227">
        <f t="shared" si="49"/>
        <v>354</v>
      </c>
      <c r="R242" s="188"/>
      <c r="S242" s="191"/>
      <c r="T242" s="190"/>
    </row>
    <row r="243" spans="1:20" ht="13.75" thickBot="1" x14ac:dyDescent="0.85">
      <c r="A243" s="79">
        <f t="shared" si="44"/>
        <v>225</v>
      </c>
      <c r="B243" s="174">
        <f t="shared" si="45"/>
        <v>41</v>
      </c>
      <c r="C243" s="175" t="str">
        <f t="shared" si="46"/>
        <v/>
      </c>
      <c r="D243" s="176" t="str">
        <f t="shared" si="47"/>
        <v/>
      </c>
      <c r="E243" s="167"/>
      <c r="F243" s="177" t="str">
        <f t="shared" si="41"/>
        <v/>
      </c>
      <c r="G243" s="169" t="str">
        <f t="shared" si="42"/>
        <v/>
      </c>
      <c r="H243" s="177" t="str">
        <f t="shared" si="37"/>
        <v/>
      </c>
      <c r="I243" s="177" t="str">
        <f t="shared" si="38"/>
        <v/>
      </c>
      <c r="J243" s="178" t="str">
        <f t="shared" si="39"/>
        <v/>
      </c>
      <c r="K243" s="171" t="str">
        <f t="shared" si="40"/>
        <v/>
      </c>
      <c r="L243" s="179" t="e">
        <f t="shared" si="43"/>
        <v>#VALUE!</v>
      </c>
      <c r="M243" s="180"/>
      <c r="N243" s="216">
        <f t="shared" si="49"/>
        <v>225</v>
      </c>
      <c r="O243" s="227">
        <f t="shared" si="49"/>
        <v>355</v>
      </c>
      <c r="R243" s="188"/>
      <c r="S243" s="191"/>
      <c r="T243" s="190"/>
    </row>
    <row r="244" spans="1:20" ht="13.75" thickBot="1" x14ac:dyDescent="0.85">
      <c r="A244" s="79">
        <f t="shared" si="44"/>
        <v>226</v>
      </c>
      <c r="B244" s="174">
        <f t="shared" si="45"/>
        <v>41</v>
      </c>
      <c r="C244" s="175" t="str">
        <f t="shared" si="46"/>
        <v/>
      </c>
      <c r="D244" s="176" t="str">
        <f t="shared" si="47"/>
        <v/>
      </c>
      <c r="E244" s="167"/>
      <c r="F244" s="177" t="str">
        <f t="shared" si="41"/>
        <v/>
      </c>
      <c r="G244" s="169" t="str">
        <f t="shared" si="42"/>
        <v/>
      </c>
      <c r="H244" s="177" t="str">
        <f t="shared" si="37"/>
        <v/>
      </c>
      <c r="I244" s="177" t="str">
        <f t="shared" si="38"/>
        <v/>
      </c>
      <c r="J244" s="178" t="str">
        <f t="shared" si="39"/>
        <v/>
      </c>
      <c r="K244" s="171" t="str">
        <f t="shared" si="40"/>
        <v/>
      </c>
      <c r="L244" s="179" t="e">
        <f t="shared" si="43"/>
        <v>#VALUE!</v>
      </c>
      <c r="M244" s="180"/>
      <c r="N244" s="216">
        <f t="shared" si="49"/>
        <v>226</v>
      </c>
      <c r="O244" s="227">
        <f t="shared" si="49"/>
        <v>356</v>
      </c>
      <c r="R244" s="188"/>
      <c r="S244" s="191"/>
      <c r="T244" s="190"/>
    </row>
    <row r="245" spans="1:20" ht="13.75" thickBot="1" x14ac:dyDescent="0.85">
      <c r="A245" s="79">
        <f t="shared" si="44"/>
        <v>227</v>
      </c>
      <c r="B245" s="174">
        <f t="shared" si="45"/>
        <v>41</v>
      </c>
      <c r="C245" s="175" t="str">
        <f t="shared" si="46"/>
        <v/>
      </c>
      <c r="D245" s="176" t="str">
        <f t="shared" si="47"/>
        <v/>
      </c>
      <c r="E245" s="167"/>
      <c r="F245" s="177" t="str">
        <f t="shared" si="41"/>
        <v/>
      </c>
      <c r="G245" s="169" t="str">
        <f t="shared" si="42"/>
        <v/>
      </c>
      <c r="H245" s="177" t="str">
        <f t="shared" si="37"/>
        <v/>
      </c>
      <c r="I245" s="177" t="str">
        <f t="shared" si="38"/>
        <v/>
      </c>
      <c r="J245" s="178" t="str">
        <f t="shared" si="39"/>
        <v/>
      </c>
      <c r="K245" s="171" t="str">
        <f t="shared" si="40"/>
        <v/>
      </c>
      <c r="L245" s="179" t="e">
        <f t="shared" si="43"/>
        <v>#VALUE!</v>
      </c>
      <c r="M245" s="180"/>
      <c r="N245" s="216">
        <f t="shared" si="49"/>
        <v>227</v>
      </c>
      <c r="O245" s="227">
        <f t="shared" si="49"/>
        <v>357</v>
      </c>
      <c r="R245" s="188"/>
      <c r="S245" s="191"/>
      <c r="T245" s="190"/>
    </row>
    <row r="246" spans="1:20" ht="13.75" thickBot="1" x14ac:dyDescent="0.85">
      <c r="A246" s="79">
        <f t="shared" si="44"/>
        <v>228</v>
      </c>
      <c r="B246" s="174">
        <f t="shared" si="45"/>
        <v>41</v>
      </c>
      <c r="C246" s="175" t="str">
        <f t="shared" si="46"/>
        <v/>
      </c>
      <c r="D246" s="176" t="str">
        <f t="shared" si="47"/>
        <v/>
      </c>
      <c r="E246" s="167"/>
      <c r="F246" s="177" t="str">
        <f t="shared" si="41"/>
        <v/>
      </c>
      <c r="G246" s="169" t="str">
        <f t="shared" si="42"/>
        <v/>
      </c>
      <c r="H246" s="177" t="str">
        <f t="shared" si="37"/>
        <v/>
      </c>
      <c r="I246" s="177" t="str">
        <f t="shared" si="38"/>
        <v/>
      </c>
      <c r="J246" s="178" t="str">
        <f t="shared" si="39"/>
        <v/>
      </c>
      <c r="K246" s="171" t="str">
        <f t="shared" si="40"/>
        <v/>
      </c>
      <c r="L246" s="179" t="e">
        <f t="shared" si="43"/>
        <v>#VALUE!</v>
      </c>
      <c r="M246" s="180"/>
      <c r="N246" s="216">
        <f t="shared" si="49"/>
        <v>228</v>
      </c>
      <c r="O246" s="227">
        <f t="shared" si="49"/>
        <v>358</v>
      </c>
      <c r="R246" s="188"/>
      <c r="S246" s="191"/>
      <c r="T246" s="190"/>
    </row>
    <row r="247" spans="1:20" ht="13.75" thickBot="1" x14ac:dyDescent="0.85">
      <c r="A247" s="79">
        <f t="shared" si="44"/>
        <v>229</v>
      </c>
      <c r="B247" s="174">
        <f t="shared" si="45"/>
        <v>41</v>
      </c>
      <c r="C247" s="175" t="str">
        <f t="shared" si="46"/>
        <v/>
      </c>
      <c r="D247" s="176" t="str">
        <f t="shared" si="47"/>
        <v/>
      </c>
      <c r="E247" s="167"/>
      <c r="F247" s="177" t="str">
        <f t="shared" si="41"/>
        <v/>
      </c>
      <c r="G247" s="169" t="str">
        <f t="shared" si="42"/>
        <v/>
      </c>
      <c r="H247" s="177" t="str">
        <f t="shared" si="37"/>
        <v/>
      </c>
      <c r="I247" s="177" t="str">
        <f t="shared" si="38"/>
        <v/>
      </c>
      <c r="J247" s="178" t="str">
        <f t="shared" si="39"/>
        <v/>
      </c>
      <c r="K247" s="171" t="str">
        <f t="shared" si="40"/>
        <v/>
      </c>
      <c r="L247" s="179" t="e">
        <f t="shared" si="43"/>
        <v>#VALUE!</v>
      </c>
      <c r="M247" s="180"/>
      <c r="N247" s="216">
        <f t="shared" si="49"/>
        <v>229</v>
      </c>
      <c r="O247" s="227">
        <f t="shared" si="49"/>
        <v>359</v>
      </c>
      <c r="R247" s="188"/>
      <c r="S247" s="191"/>
      <c r="T247" s="190"/>
    </row>
    <row r="248" spans="1:20" ht="13.75" thickBot="1" x14ac:dyDescent="0.85">
      <c r="A248" s="79">
        <f t="shared" si="44"/>
        <v>230</v>
      </c>
      <c r="B248" s="174">
        <f t="shared" si="45"/>
        <v>41</v>
      </c>
      <c r="C248" s="175" t="str">
        <f t="shared" si="46"/>
        <v/>
      </c>
      <c r="D248" s="176" t="str">
        <f t="shared" si="47"/>
        <v/>
      </c>
      <c r="E248" s="181">
        <f>SUM(D239:D248)</f>
        <v>0</v>
      </c>
      <c r="F248" s="177" t="str">
        <f t="shared" si="41"/>
        <v/>
      </c>
      <c r="G248" s="169" t="str">
        <f t="shared" si="42"/>
        <v/>
      </c>
      <c r="H248" s="177" t="str">
        <f t="shared" si="37"/>
        <v/>
      </c>
      <c r="I248" s="177" t="str">
        <f t="shared" si="38"/>
        <v/>
      </c>
      <c r="J248" s="178" t="str">
        <f t="shared" si="39"/>
        <v/>
      </c>
      <c r="K248" s="171" t="str">
        <f t="shared" si="40"/>
        <v/>
      </c>
      <c r="L248" s="179" t="e">
        <f t="shared" si="43"/>
        <v>#VALUE!</v>
      </c>
      <c r="M248" s="180"/>
      <c r="N248" s="216">
        <f t="shared" ref="N248:O263" si="50">N247+1</f>
        <v>230</v>
      </c>
      <c r="O248" s="227">
        <f t="shared" si="50"/>
        <v>360</v>
      </c>
      <c r="R248" s="188"/>
      <c r="S248" s="191"/>
      <c r="T248" s="190"/>
    </row>
    <row r="249" spans="1:20" ht="13.75" thickBot="1" x14ac:dyDescent="0.85">
      <c r="A249" s="79">
        <f t="shared" si="44"/>
        <v>231</v>
      </c>
      <c r="B249" s="174">
        <f t="shared" si="45"/>
        <v>41</v>
      </c>
      <c r="C249" s="175" t="str">
        <f t="shared" si="46"/>
        <v/>
      </c>
      <c r="D249" s="176" t="str">
        <f t="shared" si="47"/>
        <v/>
      </c>
      <c r="E249" s="167"/>
      <c r="F249" s="177" t="str">
        <f t="shared" si="41"/>
        <v/>
      </c>
      <c r="G249" s="169" t="str">
        <f t="shared" si="42"/>
        <v/>
      </c>
      <c r="H249" s="177" t="str">
        <f t="shared" si="37"/>
        <v/>
      </c>
      <c r="I249" s="177" t="str">
        <f t="shared" si="38"/>
        <v/>
      </c>
      <c r="J249" s="178" t="str">
        <f t="shared" si="39"/>
        <v/>
      </c>
      <c r="K249" s="171" t="str">
        <f t="shared" si="40"/>
        <v/>
      </c>
      <c r="L249" s="179" t="e">
        <f t="shared" si="43"/>
        <v>#VALUE!</v>
      </c>
      <c r="M249" s="180"/>
      <c r="N249" s="216">
        <f t="shared" si="50"/>
        <v>231</v>
      </c>
      <c r="O249" s="227">
        <f t="shared" si="50"/>
        <v>361</v>
      </c>
      <c r="R249" s="188"/>
      <c r="S249" s="191"/>
      <c r="T249" s="190"/>
    </row>
    <row r="250" spans="1:20" ht="13.75" thickBot="1" x14ac:dyDescent="0.85">
      <c r="A250" s="79">
        <f t="shared" si="44"/>
        <v>232</v>
      </c>
      <c r="B250" s="174">
        <f t="shared" si="45"/>
        <v>41</v>
      </c>
      <c r="C250" s="175" t="str">
        <f t="shared" si="46"/>
        <v/>
      </c>
      <c r="D250" s="176" t="str">
        <f t="shared" si="47"/>
        <v/>
      </c>
      <c r="E250" s="167"/>
      <c r="F250" s="177" t="str">
        <f t="shared" si="41"/>
        <v/>
      </c>
      <c r="G250" s="169" t="str">
        <f t="shared" si="42"/>
        <v/>
      </c>
      <c r="H250" s="177" t="str">
        <f t="shared" si="37"/>
        <v/>
      </c>
      <c r="I250" s="177" t="str">
        <f t="shared" si="38"/>
        <v/>
      </c>
      <c r="J250" s="178" t="str">
        <f t="shared" si="39"/>
        <v/>
      </c>
      <c r="K250" s="171" t="str">
        <f t="shared" si="40"/>
        <v/>
      </c>
      <c r="L250" s="179" t="e">
        <f t="shared" si="43"/>
        <v>#VALUE!</v>
      </c>
      <c r="M250" s="180"/>
      <c r="N250" s="216">
        <f t="shared" si="50"/>
        <v>232</v>
      </c>
      <c r="O250" s="227">
        <f t="shared" si="50"/>
        <v>362</v>
      </c>
      <c r="R250" s="188"/>
      <c r="S250" s="191"/>
      <c r="T250" s="190"/>
    </row>
    <row r="251" spans="1:20" ht="13.75" thickBot="1" x14ac:dyDescent="0.85">
      <c r="A251" s="79">
        <f t="shared" si="44"/>
        <v>233</v>
      </c>
      <c r="B251" s="174">
        <f t="shared" si="45"/>
        <v>41</v>
      </c>
      <c r="C251" s="175" t="str">
        <f t="shared" si="46"/>
        <v/>
      </c>
      <c r="D251" s="176" t="str">
        <f t="shared" si="47"/>
        <v/>
      </c>
      <c r="E251" s="167"/>
      <c r="F251" s="177" t="str">
        <f t="shared" si="41"/>
        <v/>
      </c>
      <c r="G251" s="169" t="str">
        <f t="shared" si="42"/>
        <v/>
      </c>
      <c r="H251" s="177" t="str">
        <f t="shared" si="37"/>
        <v/>
      </c>
      <c r="I251" s="177" t="str">
        <f t="shared" si="38"/>
        <v/>
      </c>
      <c r="J251" s="178" t="str">
        <f t="shared" si="39"/>
        <v/>
      </c>
      <c r="K251" s="171" t="str">
        <f t="shared" si="40"/>
        <v/>
      </c>
      <c r="L251" s="179" t="e">
        <f t="shared" si="43"/>
        <v>#VALUE!</v>
      </c>
      <c r="M251" s="180"/>
      <c r="N251" s="216">
        <f t="shared" si="50"/>
        <v>233</v>
      </c>
      <c r="O251" s="227">
        <f t="shared" si="50"/>
        <v>363</v>
      </c>
      <c r="R251" s="188"/>
      <c r="S251" s="191"/>
      <c r="T251" s="190"/>
    </row>
    <row r="252" spans="1:20" ht="13.75" thickBot="1" x14ac:dyDescent="0.85">
      <c r="A252" s="79">
        <f t="shared" si="44"/>
        <v>234</v>
      </c>
      <c r="B252" s="174">
        <f t="shared" si="45"/>
        <v>41</v>
      </c>
      <c r="C252" s="175" t="str">
        <f t="shared" si="46"/>
        <v/>
      </c>
      <c r="D252" s="176" t="str">
        <f t="shared" si="47"/>
        <v/>
      </c>
      <c r="E252" s="167"/>
      <c r="F252" s="177" t="str">
        <f t="shared" si="41"/>
        <v/>
      </c>
      <c r="G252" s="169" t="str">
        <f t="shared" si="42"/>
        <v/>
      </c>
      <c r="H252" s="177" t="str">
        <f t="shared" si="37"/>
        <v/>
      </c>
      <c r="I252" s="177" t="str">
        <f t="shared" si="38"/>
        <v/>
      </c>
      <c r="J252" s="178" t="str">
        <f t="shared" si="39"/>
        <v/>
      </c>
      <c r="K252" s="171" t="str">
        <f t="shared" si="40"/>
        <v/>
      </c>
      <c r="L252" s="179" t="e">
        <f t="shared" si="43"/>
        <v>#VALUE!</v>
      </c>
      <c r="M252" s="180"/>
      <c r="N252" s="216">
        <f t="shared" si="50"/>
        <v>234</v>
      </c>
      <c r="O252" s="227">
        <f t="shared" si="50"/>
        <v>364</v>
      </c>
      <c r="R252" s="188"/>
      <c r="S252" s="191"/>
      <c r="T252" s="190"/>
    </row>
    <row r="253" spans="1:20" ht="13.75" thickBot="1" x14ac:dyDescent="0.85">
      <c r="A253" s="79">
        <f t="shared" si="44"/>
        <v>235</v>
      </c>
      <c r="B253" s="174">
        <f t="shared" si="45"/>
        <v>41</v>
      </c>
      <c r="C253" s="175" t="str">
        <f t="shared" si="46"/>
        <v/>
      </c>
      <c r="D253" s="176" t="str">
        <f t="shared" si="47"/>
        <v/>
      </c>
      <c r="E253" s="167"/>
      <c r="F253" s="177" t="str">
        <f t="shared" si="41"/>
        <v/>
      </c>
      <c r="G253" s="169" t="str">
        <f t="shared" si="42"/>
        <v/>
      </c>
      <c r="H253" s="177" t="str">
        <f t="shared" si="37"/>
        <v/>
      </c>
      <c r="I253" s="177" t="str">
        <f t="shared" si="38"/>
        <v/>
      </c>
      <c r="J253" s="178" t="str">
        <f t="shared" si="39"/>
        <v/>
      </c>
      <c r="K253" s="171" t="str">
        <f t="shared" si="40"/>
        <v/>
      </c>
      <c r="L253" s="179" t="e">
        <f t="shared" si="43"/>
        <v>#VALUE!</v>
      </c>
      <c r="M253" s="180"/>
      <c r="N253" s="216">
        <f t="shared" si="50"/>
        <v>235</v>
      </c>
      <c r="O253" s="227">
        <f t="shared" si="50"/>
        <v>365</v>
      </c>
      <c r="R253" s="188"/>
      <c r="S253" s="191"/>
      <c r="T253" s="190"/>
    </row>
    <row r="254" spans="1:20" ht="13.75" thickBot="1" x14ac:dyDescent="0.85">
      <c r="A254" s="79">
        <f t="shared" si="44"/>
        <v>236</v>
      </c>
      <c r="B254" s="174">
        <f t="shared" si="45"/>
        <v>41</v>
      </c>
      <c r="C254" s="175" t="str">
        <f t="shared" si="46"/>
        <v/>
      </c>
      <c r="D254" s="176" t="str">
        <f t="shared" si="47"/>
        <v/>
      </c>
      <c r="E254" s="167"/>
      <c r="F254" s="177" t="str">
        <f t="shared" si="41"/>
        <v/>
      </c>
      <c r="G254" s="169" t="str">
        <f t="shared" si="42"/>
        <v/>
      </c>
      <c r="H254" s="177" t="str">
        <f t="shared" si="37"/>
        <v/>
      </c>
      <c r="I254" s="177" t="str">
        <f t="shared" si="38"/>
        <v/>
      </c>
      <c r="J254" s="178" t="str">
        <f t="shared" si="39"/>
        <v/>
      </c>
      <c r="K254" s="171" t="str">
        <f t="shared" si="40"/>
        <v/>
      </c>
      <c r="L254" s="179" t="e">
        <f t="shared" si="43"/>
        <v>#VALUE!</v>
      </c>
      <c r="M254" s="180"/>
      <c r="N254" s="216">
        <f t="shared" si="50"/>
        <v>236</v>
      </c>
      <c r="O254" s="227">
        <f t="shared" si="50"/>
        <v>366</v>
      </c>
      <c r="R254" s="188"/>
      <c r="S254" s="191"/>
      <c r="T254" s="190"/>
    </row>
    <row r="255" spans="1:20" ht="13.75" thickBot="1" x14ac:dyDescent="0.85">
      <c r="A255" s="79">
        <f t="shared" si="44"/>
        <v>237</v>
      </c>
      <c r="B255" s="174">
        <f t="shared" si="45"/>
        <v>41</v>
      </c>
      <c r="C255" s="175" t="str">
        <f t="shared" si="46"/>
        <v/>
      </c>
      <c r="D255" s="176" t="str">
        <f t="shared" si="47"/>
        <v/>
      </c>
      <c r="E255" s="167"/>
      <c r="F255" s="177" t="str">
        <f t="shared" si="41"/>
        <v/>
      </c>
      <c r="G255" s="169" t="str">
        <f t="shared" si="42"/>
        <v/>
      </c>
      <c r="H255" s="177" t="str">
        <f t="shared" si="37"/>
        <v/>
      </c>
      <c r="I255" s="177" t="str">
        <f t="shared" si="38"/>
        <v/>
      </c>
      <c r="J255" s="178" t="str">
        <f t="shared" si="39"/>
        <v/>
      </c>
      <c r="K255" s="171" t="str">
        <f t="shared" si="40"/>
        <v/>
      </c>
      <c r="L255" s="179" t="e">
        <f t="shared" si="43"/>
        <v>#VALUE!</v>
      </c>
      <c r="M255" s="180"/>
      <c r="N255" s="216">
        <f t="shared" si="50"/>
        <v>237</v>
      </c>
      <c r="O255" s="227">
        <f t="shared" si="50"/>
        <v>367</v>
      </c>
      <c r="R255" s="188"/>
      <c r="S255" s="191"/>
      <c r="T255" s="190"/>
    </row>
    <row r="256" spans="1:20" ht="13.75" thickBot="1" x14ac:dyDescent="0.85">
      <c r="A256" s="79">
        <f t="shared" si="44"/>
        <v>238</v>
      </c>
      <c r="B256" s="174">
        <f t="shared" si="45"/>
        <v>41</v>
      </c>
      <c r="C256" s="175" t="str">
        <f t="shared" si="46"/>
        <v/>
      </c>
      <c r="D256" s="176" t="str">
        <f t="shared" si="47"/>
        <v/>
      </c>
      <c r="E256" s="167"/>
      <c r="F256" s="177" t="str">
        <f t="shared" si="41"/>
        <v/>
      </c>
      <c r="G256" s="169" t="str">
        <f t="shared" si="42"/>
        <v/>
      </c>
      <c r="H256" s="177" t="str">
        <f t="shared" si="37"/>
        <v/>
      </c>
      <c r="I256" s="177" t="str">
        <f t="shared" si="38"/>
        <v/>
      </c>
      <c r="J256" s="178" t="str">
        <f t="shared" si="39"/>
        <v/>
      </c>
      <c r="K256" s="171" t="str">
        <f t="shared" si="40"/>
        <v/>
      </c>
      <c r="L256" s="179" t="e">
        <f t="shared" si="43"/>
        <v>#VALUE!</v>
      </c>
      <c r="M256" s="180"/>
      <c r="N256" s="216">
        <f t="shared" si="50"/>
        <v>238</v>
      </c>
      <c r="O256" s="227">
        <f>O255+1</f>
        <v>368</v>
      </c>
      <c r="R256" s="188"/>
      <c r="S256" s="191"/>
      <c r="T256" s="190"/>
    </row>
    <row r="257" spans="1:20" ht="13.75" thickBot="1" x14ac:dyDescent="0.85">
      <c r="A257" s="79">
        <f t="shared" si="44"/>
        <v>239</v>
      </c>
      <c r="B257" s="174">
        <f t="shared" si="45"/>
        <v>41</v>
      </c>
      <c r="C257" s="175" t="str">
        <f t="shared" si="46"/>
        <v/>
      </c>
      <c r="D257" s="176" t="str">
        <f t="shared" si="47"/>
        <v/>
      </c>
      <c r="E257" s="167"/>
      <c r="F257" s="177" t="str">
        <f t="shared" si="41"/>
        <v/>
      </c>
      <c r="G257" s="169" t="str">
        <f t="shared" si="42"/>
        <v/>
      </c>
      <c r="H257" s="177" t="str">
        <f t="shared" si="37"/>
        <v/>
      </c>
      <c r="I257" s="177" t="str">
        <f t="shared" si="38"/>
        <v/>
      </c>
      <c r="J257" s="178" t="str">
        <f t="shared" si="39"/>
        <v/>
      </c>
      <c r="K257" s="171" t="str">
        <f t="shared" si="40"/>
        <v/>
      </c>
      <c r="L257" s="179" t="e">
        <f t="shared" si="43"/>
        <v>#VALUE!</v>
      </c>
      <c r="M257" s="180"/>
      <c r="N257" s="216">
        <f t="shared" si="50"/>
        <v>239</v>
      </c>
      <c r="O257" s="227">
        <f t="shared" si="50"/>
        <v>369</v>
      </c>
      <c r="R257" s="188"/>
      <c r="S257" s="191"/>
      <c r="T257" s="190"/>
    </row>
    <row r="258" spans="1:20" ht="13.75" thickBot="1" x14ac:dyDescent="0.85">
      <c r="A258" s="79">
        <f t="shared" si="44"/>
        <v>240</v>
      </c>
      <c r="B258" s="174">
        <f t="shared" si="45"/>
        <v>41</v>
      </c>
      <c r="C258" s="175" t="str">
        <f t="shared" si="46"/>
        <v/>
      </c>
      <c r="D258" s="176" t="str">
        <f t="shared" si="47"/>
        <v/>
      </c>
      <c r="E258" s="181">
        <f>SUM(D249:D258)</f>
        <v>0</v>
      </c>
      <c r="F258" s="177" t="str">
        <f t="shared" si="41"/>
        <v/>
      </c>
      <c r="G258" s="169" t="str">
        <f t="shared" si="42"/>
        <v/>
      </c>
      <c r="H258" s="177" t="str">
        <f t="shared" si="37"/>
        <v/>
      </c>
      <c r="I258" s="177" t="str">
        <f t="shared" si="38"/>
        <v/>
      </c>
      <c r="J258" s="178" t="str">
        <f t="shared" si="39"/>
        <v/>
      </c>
      <c r="K258" s="171" t="str">
        <f t="shared" si="40"/>
        <v/>
      </c>
      <c r="L258" s="179" t="e">
        <f t="shared" si="43"/>
        <v>#VALUE!</v>
      </c>
      <c r="M258" s="180"/>
      <c r="N258" s="216">
        <f t="shared" si="50"/>
        <v>240</v>
      </c>
      <c r="O258" s="227">
        <f t="shared" si="50"/>
        <v>370</v>
      </c>
      <c r="R258" s="188"/>
      <c r="S258" s="191"/>
      <c r="T258" s="190"/>
    </row>
    <row r="259" spans="1:20" ht="13.75" thickBot="1" x14ac:dyDescent="0.85">
      <c r="A259" s="79">
        <f t="shared" si="44"/>
        <v>241</v>
      </c>
      <c r="B259" s="174">
        <f t="shared" si="45"/>
        <v>41</v>
      </c>
      <c r="C259" s="175" t="str">
        <f t="shared" si="46"/>
        <v/>
      </c>
      <c r="D259" s="176" t="str">
        <f t="shared" si="47"/>
        <v/>
      </c>
      <c r="E259" s="167"/>
      <c r="F259" s="177" t="str">
        <f t="shared" si="41"/>
        <v/>
      </c>
      <c r="G259" s="169" t="str">
        <f t="shared" si="42"/>
        <v/>
      </c>
      <c r="H259" s="177" t="str">
        <f t="shared" si="37"/>
        <v/>
      </c>
      <c r="I259" s="177" t="str">
        <f t="shared" si="38"/>
        <v/>
      </c>
      <c r="J259" s="178" t="str">
        <f t="shared" si="39"/>
        <v/>
      </c>
      <c r="K259" s="171" t="str">
        <f t="shared" si="40"/>
        <v/>
      </c>
      <c r="L259" s="179" t="e">
        <f t="shared" si="43"/>
        <v>#VALUE!</v>
      </c>
      <c r="M259" s="180"/>
      <c r="N259" s="216">
        <f t="shared" si="50"/>
        <v>241</v>
      </c>
      <c r="O259" s="227">
        <f t="shared" si="50"/>
        <v>371</v>
      </c>
      <c r="R259" s="188"/>
      <c r="S259" s="191"/>
      <c r="T259" s="190"/>
    </row>
    <row r="260" spans="1:20" ht="13.75" thickBot="1" x14ac:dyDescent="0.85">
      <c r="A260" s="79">
        <f t="shared" si="44"/>
        <v>242</v>
      </c>
      <c r="B260" s="174">
        <f t="shared" si="45"/>
        <v>41</v>
      </c>
      <c r="C260" s="175" t="str">
        <f t="shared" si="46"/>
        <v/>
      </c>
      <c r="D260" s="176" t="str">
        <f t="shared" si="47"/>
        <v/>
      </c>
      <c r="E260" s="167"/>
      <c r="F260" s="177" t="str">
        <f t="shared" si="41"/>
        <v/>
      </c>
      <c r="G260" s="169" t="str">
        <f t="shared" si="42"/>
        <v/>
      </c>
      <c r="H260" s="177" t="str">
        <f t="shared" si="37"/>
        <v/>
      </c>
      <c r="I260" s="177" t="str">
        <f t="shared" si="38"/>
        <v/>
      </c>
      <c r="J260" s="178" t="str">
        <f t="shared" si="39"/>
        <v/>
      </c>
      <c r="K260" s="171" t="str">
        <f t="shared" si="40"/>
        <v/>
      </c>
      <c r="L260" s="179" t="e">
        <f t="shared" si="43"/>
        <v>#VALUE!</v>
      </c>
      <c r="M260" s="180"/>
      <c r="N260" s="216">
        <f t="shared" si="50"/>
        <v>242</v>
      </c>
      <c r="O260" s="227">
        <f t="shared" si="50"/>
        <v>372</v>
      </c>
      <c r="R260" s="188"/>
      <c r="S260" s="191"/>
      <c r="T260" s="190"/>
    </row>
    <row r="261" spans="1:20" ht="13.75" thickBot="1" x14ac:dyDescent="0.85">
      <c r="A261" s="79">
        <f t="shared" si="44"/>
        <v>243</v>
      </c>
      <c r="B261" s="174">
        <f t="shared" si="45"/>
        <v>41</v>
      </c>
      <c r="C261" s="175" t="str">
        <f t="shared" si="46"/>
        <v/>
      </c>
      <c r="D261" s="176" t="str">
        <f t="shared" si="47"/>
        <v/>
      </c>
      <c r="E261" s="167"/>
      <c r="F261" s="177" t="str">
        <f t="shared" si="41"/>
        <v/>
      </c>
      <c r="G261" s="169" t="str">
        <f t="shared" si="42"/>
        <v/>
      </c>
      <c r="H261" s="177" t="str">
        <f t="shared" si="37"/>
        <v/>
      </c>
      <c r="I261" s="177" t="str">
        <f t="shared" si="38"/>
        <v/>
      </c>
      <c r="J261" s="178" t="str">
        <f t="shared" si="39"/>
        <v/>
      </c>
      <c r="K261" s="171" t="str">
        <f t="shared" si="40"/>
        <v/>
      </c>
      <c r="L261" s="179" t="e">
        <f t="shared" si="43"/>
        <v>#VALUE!</v>
      </c>
      <c r="M261" s="180"/>
      <c r="N261" s="216">
        <f t="shared" si="50"/>
        <v>243</v>
      </c>
      <c r="O261" s="227">
        <f t="shared" si="50"/>
        <v>373</v>
      </c>
      <c r="R261" s="188"/>
      <c r="S261" s="191"/>
      <c r="T261" s="190"/>
    </row>
    <row r="262" spans="1:20" ht="13.75" thickBot="1" x14ac:dyDescent="0.85">
      <c r="A262" s="79">
        <f t="shared" si="44"/>
        <v>244</v>
      </c>
      <c r="B262" s="174">
        <f t="shared" si="45"/>
        <v>41</v>
      </c>
      <c r="C262" s="175" t="str">
        <f t="shared" si="46"/>
        <v/>
      </c>
      <c r="D262" s="176" t="str">
        <f t="shared" si="47"/>
        <v/>
      </c>
      <c r="E262" s="167"/>
      <c r="F262" s="177" t="str">
        <f t="shared" si="41"/>
        <v/>
      </c>
      <c r="G262" s="169" t="str">
        <f t="shared" si="42"/>
        <v/>
      </c>
      <c r="H262" s="177" t="str">
        <f t="shared" si="37"/>
        <v/>
      </c>
      <c r="I262" s="177" t="str">
        <f t="shared" si="38"/>
        <v/>
      </c>
      <c r="J262" s="178" t="str">
        <f t="shared" si="39"/>
        <v/>
      </c>
      <c r="K262" s="171" t="str">
        <f t="shared" si="40"/>
        <v/>
      </c>
      <c r="L262" s="179" t="e">
        <f t="shared" si="43"/>
        <v>#VALUE!</v>
      </c>
      <c r="M262" s="180"/>
      <c r="N262" s="216">
        <f t="shared" si="50"/>
        <v>244</v>
      </c>
      <c r="O262" s="227">
        <f t="shared" si="50"/>
        <v>374</v>
      </c>
      <c r="R262" s="188"/>
      <c r="S262" s="191"/>
      <c r="T262" s="190"/>
    </row>
    <row r="263" spans="1:20" ht="13.75" thickBot="1" x14ac:dyDescent="0.85">
      <c r="A263" s="79">
        <f t="shared" si="44"/>
        <v>245</v>
      </c>
      <c r="B263" s="174">
        <f t="shared" si="45"/>
        <v>41</v>
      </c>
      <c r="C263" s="175" t="str">
        <f t="shared" si="46"/>
        <v/>
      </c>
      <c r="D263" s="176" t="str">
        <f t="shared" si="47"/>
        <v/>
      </c>
      <c r="E263" s="167"/>
      <c r="F263" s="177" t="str">
        <f t="shared" si="41"/>
        <v/>
      </c>
      <c r="G263" s="169" t="str">
        <f t="shared" si="42"/>
        <v/>
      </c>
      <c r="H263" s="177" t="str">
        <f t="shared" si="37"/>
        <v/>
      </c>
      <c r="I263" s="177" t="str">
        <f t="shared" si="38"/>
        <v/>
      </c>
      <c r="J263" s="178" t="str">
        <f t="shared" si="39"/>
        <v/>
      </c>
      <c r="K263" s="171" t="str">
        <f t="shared" si="40"/>
        <v/>
      </c>
      <c r="L263" s="179" t="e">
        <f t="shared" si="43"/>
        <v>#VALUE!</v>
      </c>
      <c r="M263" s="180"/>
      <c r="N263" s="216">
        <f t="shared" si="50"/>
        <v>245</v>
      </c>
      <c r="O263" s="227">
        <f t="shared" si="50"/>
        <v>375</v>
      </c>
      <c r="R263" s="188"/>
      <c r="S263" s="191"/>
      <c r="T263" s="190"/>
    </row>
    <row r="264" spans="1:20" ht="13.75" thickBot="1" x14ac:dyDescent="0.85">
      <c r="A264" s="79">
        <f t="shared" si="44"/>
        <v>246</v>
      </c>
      <c r="B264" s="174">
        <f t="shared" si="45"/>
        <v>41</v>
      </c>
      <c r="C264" s="175" t="str">
        <f t="shared" si="46"/>
        <v/>
      </c>
      <c r="D264" s="176" t="str">
        <f t="shared" si="47"/>
        <v/>
      </c>
      <c r="E264" s="167"/>
      <c r="F264" s="177" t="str">
        <f t="shared" si="41"/>
        <v/>
      </c>
      <c r="G264" s="169" t="str">
        <f t="shared" si="42"/>
        <v/>
      </c>
      <c r="H264" s="177" t="str">
        <f t="shared" si="37"/>
        <v/>
      </c>
      <c r="I264" s="177" t="str">
        <f t="shared" si="38"/>
        <v/>
      </c>
      <c r="J264" s="178" t="str">
        <f t="shared" si="39"/>
        <v/>
      </c>
      <c r="K264" s="171" t="str">
        <f t="shared" si="40"/>
        <v/>
      </c>
      <c r="L264" s="179" t="e">
        <f t="shared" si="43"/>
        <v>#VALUE!</v>
      </c>
      <c r="M264" s="180"/>
      <c r="N264" s="216">
        <f t="shared" ref="N264:O279" si="51">N263+1</f>
        <v>246</v>
      </c>
      <c r="O264" s="227">
        <f t="shared" si="51"/>
        <v>376</v>
      </c>
      <c r="R264" s="188"/>
      <c r="S264" s="191"/>
      <c r="T264" s="190"/>
    </row>
    <row r="265" spans="1:20" ht="13.75" thickBot="1" x14ac:dyDescent="0.85">
      <c r="A265" s="79">
        <f t="shared" si="44"/>
        <v>247</v>
      </c>
      <c r="B265" s="174">
        <f t="shared" si="45"/>
        <v>41</v>
      </c>
      <c r="C265" s="175" t="str">
        <f t="shared" si="46"/>
        <v/>
      </c>
      <c r="D265" s="176" t="str">
        <f t="shared" si="47"/>
        <v/>
      </c>
      <c r="E265" s="167"/>
      <c r="F265" s="177" t="str">
        <f t="shared" si="41"/>
        <v/>
      </c>
      <c r="G265" s="169" t="str">
        <f t="shared" si="42"/>
        <v/>
      </c>
      <c r="H265" s="177" t="str">
        <f t="shared" si="37"/>
        <v/>
      </c>
      <c r="I265" s="177" t="str">
        <f t="shared" si="38"/>
        <v/>
      </c>
      <c r="J265" s="178" t="str">
        <f t="shared" si="39"/>
        <v/>
      </c>
      <c r="K265" s="171" t="str">
        <f t="shared" si="40"/>
        <v/>
      </c>
      <c r="L265" s="179" t="e">
        <f t="shared" si="43"/>
        <v>#VALUE!</v>
      </c>
      <c r="M265" s="180"/>
      <c r="N265" s="216">
        <f t="shared" si="51"/>
        <v>247</v>
      </c>
      <c r="O265" s="227">
        <f t="shared" si="51"/>
        <v>377</v>
      </c>
      <c r="R265" s="188"/>
      <c r="S265" s="191"/>
      <c r="T265" s="190"/>
    </row>
    <row r="266" spans="1:20" ht="13.75" thickBot="1" x14ac:dyDescent="0.85">
      <c r="A266" s="79">
        <f t="shared" si="44"/>
        <v>248</v>
      </c>
      <c r="B266" s="174">
        <f t="shared" si="45"/>
        <v>41</v>
      </c>
      <c r="C266" s="175" t="str">
        <f t="shared" si="46"/>
        <v/>
      </c>
      <c r="D266" s="176" t="str">
        <f t="shared" si="47"/>
        <v/>
      </c>
      <c r="E266" s="167"/>
      <c r="F266" s="177" t="str">
        <f t="shared" si="41"/>
        <v/>
      </c>
      <c r="G266" s="169" t="str">
        <f t="shared" si="42"/>
        <v/>
      </c>
      <c r="H266" s="177" t="str">
        <f t="shared" si="37"/>
        <v/>
      </c>
      <c r="I266" s="177" t="str">
        <f t="shared" si="38"/>
        <v/>
      </c>
      <c r="J266" s="178" t="str">
        <f t="shared" si="39"/>
        <v/>
      </c>
      <c r="K266" s="171" t="str">
        <f t="shared" si="40"/>
        <v/>
      </c>
      <c r="L266" s="179" t="e">
        <f t="shared" si="43"/>
        <v>#VALUE!</v>
      </c>
      <c r="M266" s="180"/>
      <c r="N266" s="216">
        <f t="shared" si="51"/>
        <v>248</v>
      </c>
      <c r="O266" s="227">
        <f t="shared" si="51"/>
        <v>378</v>
      </c>
      <c r="R266" s="188"/>
      <c r="S266" s="191"/>
      <c r="T266" s="190"/>
    </row>
    <row r="267" spans="1:20" ht="13.75" thickBot="1" x14ac:dyDescent="0.85">
      <c r="A267" s="79">
        <f t="shared" si="44"/>
        <v>249</v>
      </c>
      <c r="B267" s="174">
        <f t="shared" si="45"/>
        <v>41</v>
      </c>
      <c r="C267" s="175" t="str">
        <f t="shared" si="46"/>
        <v/>
      </c>
      <c r="D267" s="176" t="str">
        <f t="shared" si="47"/>
        <v/>
      </c>
      <c r="E267" s="167"/>
      <c r="F267" s="177" t="str">
        <f t="shared" si="41"/>
        <v/>
      </c>
      <c r="G267" s="169" t="str">
        <f t="shared" si="42"/>
        <v/>
      </c>
      <c r="H267" s="177" t="str">
        <f t="shared" si="37"/>
        <v/>
      </c>
      <c r="I267" s="177" t="str">
        <f t="shared" si="38"/>
        <v/>
      </c>
      <c r="J267" s="178" t="str">
        <f t="shared" si="39"/>
        <v/>
      </c>
      <c r="K267" s="171" t="str">
        <f t="shared" si="40"/>
        <v/>
      </c>
      <c r="L267" s="179" t="e">
        <f t="shared" si="43"/>
        <v>#VALUE!</v>
      </c>
      <c r="M267" s="180"/>
      <c r="N267" s="216">
        <f t="shared" si="51"/>
        <v>249</v>
      </c>
      <c r="O267" s="227">
        <f t="shared" si="51"/>
        <v>379</v>
      </c>
      <c r="R267" s="188"/>
      <c r="S267" s="191"/>
      <c r="T267" s="190"/>
    </row>
    <row r="268" spans="1:20" ht="13.75" thickBot="1" x14ac:dyDescent="0.85">
      <c r="A268" s="79">
        <f t="shared" si="44"/>
        <v>250</v>
      </c>
      <c r="B268" s="174">
        <f t="shared" si="45"/>
        <v>41</v>
      </c>
      <c r="C268" s="175" t="str">
        <f t="shared" si="46"/>
        <v/>
      </c>
      <c r="D268" s="176" t="str">
        <f t="shared" si="47"/>
        <v/>
      </c>
      <c r="E268" s="181">
        <f>SUM(D259:D268)</f>
        <v>0</v>
      </c>
      <c r="F268" s="177" t="str">
        <f t="shared" si="41"/>
        <v/>
      </c>
      <c r="G268" s="169" t="str">
        <f t="shared" si="42"/>
        <v/>
      </c>
      <c r="H268" s="177" t="str">
        <f t="shared" si="37"/>
        <v/>
      </c>
      <c r="I268" s="177" t="str">
        <f t="shared" si="38"/>
        <v/>
      </c>
      <c r="J268" s="178" t="str">
        <f t="shared" si="39"/>
        <v/>
      </c>
      <c r="K268" s="171" t="str">
        <f t="shared" si="40"/>
        <v/>
      </c>
      <c r="L268" s="179" t="e">
        <f t="shared" si="43"/>
        <v>#VALUE!</v>
      </c>
      <c r="M268" s="180"/>
      <c r="N268" s="216">
        <f t="shared" si="51"/>
        <v>250</v>
      </c>
      <c r="O268" s="227">
        <f t="shared" si="51"/>
        <v>380</v>
      </c>
      <c r="R268" s="188"/>
      <c r="S268" s="191"/>
      <c r="T268" s="190"/>
    </row>
    <row r="269" spans="1:20" ht="13.75" thickBot="1" x14ac:dyDescent="0.85">
      <c r="A269" s="79">
        <f t="shared" si="44"/>
        <v>251</v>
      </c>
      <c r="B269" s="174">
        <f t="shared" si="45"/>
        <v>41</v>
      </c>
      <c r="C269" s="175" t="str">
        <f t="shared" si="46"/>
        <v/>
      </c>
      <c r="D269" s="176" t="str">
        <f t="shared" si="47"/>
        <v/>
      </c>
      <c r="E269" s="167"/>
      <c r="F269" s="177" t="str">
        <f t="shared" si="41"/>
        <v/>
      </c>
      <c r="G269" s="169" t="str">
        <f t="shared" si="42"/>
        <v/>
      </c>
      <c r="H269" s="177" t="str">
        <f t="shared" si="37"/>
        <v/>
      </c>
      <c r="I269" s="177" t="str">
        <f t="shared" si="38"/>
        <v/>
      </c>
      <c r="J269" s="178" t="str">
        <f t="shared" si="39"/>
        <v/>
      </c>
      <c r="K269" s="171" t="str">
        <f t="shared" si="40"/>
        <v/>
      </c>
      <c r="L269" s="179" t="e">
        <f t="shared" si="43"/>
        <v>#VALUE!</v>
      </c>
      <c r="M269" s="180"/>
      <c r="N269" s="216">
        <f t="shared" si="51"/>
        <v>251</v>
      </c>
      <c r="O269" s="227">
        <f>O268+1</f>
        <v>381</v>
      </c>
      <c r="R269" s="188"/>
      <c r="S269" s="191"/>
      <c r="T269" s="190"/>
    </row>
    <row r="270" spans="1:20" ht="13.75" thickBot="1" x14ac:dyDescent="0.85">
      <c r="A270" s="79">
        <f t="shared" si="44"/>
        <v>252</v>
      </c>
      <c r="B270" s="174">
        <f t="shared" si="45"/>
        <v>41</v>
      </c>
      <c r="C270" s="175" t="str">
        <f t="shared" si="46"/>
        <v/>
      </c>
      <c r="D270" s="176" t="str">
        <f t="shared" si="47"/>
        <v/>
      </c>
      <c r="E270" s="167"/>
      <c r="F270" s="177" t="str">
        <f t="shared" si="41"/>
        <v/>
      </c>
      <c r="G270" s="169" t="str">
        <f t="shared" si="42"/>
        <v/>
      </c>
      <c r="H270" s="177" t="str">
        <f t="shared" si="37"/>
        <v/>
      </c>
      <c r="I270" s="177" t="str">
        <f t="shared" si="38"/>
        <v/>
      </c>
      <c r="J270" s="178" t="str">
        <f t="shared" si="39"/>
        <v/>
      </c>
      <c r="K270" s="171" t="str">
        <f t="shared" si="40"/>
        <v/>
      </c>
      <c r="L270" s="179" t="e">
        <f t="shared" si="43"/>
        <v>#VALUE!</v>
      </c>
      <c r="M270" s="180"/>
      <c r="N270" s="216">
        <f t="shared" si="51"/>
        <v>252</v>
      </c>
      <c r="O270" s="227">
        <f t="shared" si="51"/>
        <v>382</v>
      </c>
      <c r="R270" s="188"/>
      <c r="S270" s="191"/>
      <c r="T270" s="190"/>
    </row>
    <row r="271" spans="1:20" ht="13.75" thickBot="1" x14ac:dyDescent="0.85">
      <c r="A271" s="79">
        <f t="shared" si="44"/>
        <v>253</v>
      </c>
      <c r="B271" s="174">
        <f t="shared" si="45"/>
        <v>41</v>
      </c>
      <c r="C271" s="175" t="str">
        <f t="shared" si="46"/>
        <v/>
      </c>
      <c r="D271" s="176" t="str">
        <f t="shared" si="47"/>
        <v/>
      </c>
      <c r="E271" s="167"/>
      <c r="F271" s="177" t="str">
        <f t="shared" si="41"/>
        <v/>
      </c>
      <c r="G271" s="169" t="str">
        <f t="shared" si="42"/>
        <v/>
      </c>
      <c r="H271" s="177" t="str">
        <f t="shared" si="37"/>
        <v/>
      </c>
      <c r="I271" s="177" t="str">
        <f t="shared" si="38"/>
        <v/>
      </c>
      <c r="J271" s="178" t="str">
        <f t="shared" si="39"/>
        <v/>
      </c>
      <c r="K271" s="171" t="str">
        <f t="shared" si="40"/>
        <v/>
      </c>
      <c r="L271" s="179" t="e">
        <f t="shared" si="43"/>
        <v>#VALUE!</v>
      </c>
      <c r="M271" s="180"/>
      <c r="N271" s="216">
        <f t="shared" si="51"/>
        <v>253</v>
      </c>
      <c r="O271" s="227">
        <f t="shared" si="51"/>
        <v>383</v>
      </c>
      <c r="R271" s="188"/>
      <c r="S271" s="191"/>
      <c r="T271" s="190"/>
    </row>
    <row r="272" spans="1:20" ht="13.75" thickBot="1" x14ac:dyDescent="0.85">
      <c r="A272" s="79">
        <f t="shared" si="44"/>
        <v>254</v>
      </c>
      <c r="B272" s="174">
        <f t="shared" si="45"/>
        <v>41</v>
      </c>
      <c r="C272" s="175" t="str">
        <f t="shared" si="46"/>
        <v/>
      </c>
      <c r="D272" s="176" t="str">
        <f t="shared" si="47"/>
        <v/>
      </c>
      <c r="E272" s="167"/>
      <c r="F272" s="177" t="str">
        <f t="shared" si="41"/>
        <v/>
      </c>
      <c r="G272" s="169" t="str">
        <f t="shared" si="42"/>
        <v/>
      </c>
      <c r="H272" s="177" t="str">
        <f t="shared" si="37"/>
        <v/>
      </c>
      <c r="I272" s="177" t="str">
        <f t="shared" si="38"/>
        <v/>
      </c>
      <c r="J272" s="178" t="str">
        <f t="shared" si="39"/>
        <v/>
      </c>
      <c r="K272" s="171" t="str">
        <f t="shared" si="40"/>
        <v/>
      </c>
      <c r="L272" s="179" t="e">
        <f t="shared" si="43"/>
        <v>#VALUE!</v>
      </c>
      <c r="M272" s="180"/>
      <c r="N272" s="216">
        <f t="shared" si="51"/>
        <v>254</v>
      </c>
      <c r="O272" s="227">
        <f t="shared" si="51"/>
        <v>384</v>
      </c>
      <c r="R272" s="188"/>
      <c r="S272" s="191"/>
      <c r="T272" s="190"/>
    </row>
    <row r="273" spans="1:20" ht="13.75" thickBot="1" x14ac:dyDescent="0.85">
      <c r="A273" s="79">
        <f t="shared" si="44"/>
        <v>255</v>
      </c>
      <c r="B273" s="174">
        <f t="shared" si="45"/>
        <v>41</v>
      </c>
      <c r="C273" s="175" t="str">
        <f t="shared" si="46"/>
        <v/>
      </c>
      <c r="D273" s="176" t="str">
        <f t="shared" si="47"/>
        <v/>
      </c>
      <c r="E273" s="167"/>
      <c r="F273" s="177" t="str">
        <f t="shared" si="41"/>
        <v/>
      </c>
      <c r="G273" s="169" t="str">
        <f t="shared" si="42"/>
        <v/>
      </c>
      <c r="H273" s="177" t="str">
        <f t="shared" si="37"/>
        <v/>
      </c>
      <c r="I273" s="177" t="str">
        <f t="shared" si="38"/>
        <v/>
      </c>
      <c r="J273" s="178" t="str">
        <f t="shared" si="39"/>
        <v/>
      </c>
      <c r="K273" s="171" t="str">
        <f t="shared" si="40"/>
        <v/>
      </c>
      <c r="L273" s="179" t="e">
        <f t="shared" si="43"/>
        <v>#VALUE!</v>
      </c>
      <c r="M273" s="180"/>
      <c r="N273" s="216">
        <f t="shared" si="51"/>
        <v>255</v>
      </c>
      <c r="O273" s="227">
        <f t="shared" si="51"/>
        <v>385</v>
      </c>
      <c r="R273" s="188"/>
      <c r="S273" s="191"/>
      <c r="T273" s="190"/>
    </row>
    <row r="274" spans="1:20" ht="13.75" thickBot="1" x14ac:dyDescent="0.85">
      <c r="A274" s="79">
        <f t="shared" si="44"/>
        <v>256</v>
      </c>
      <c r="B274" s="174">
        <f t="shared" si="45"/>
        <v>41</v>
      </c>
      <c r="C274" s="175" t="str">
        <f t="shared" si="46"/>
        <v/>
      </c>
      <c r="D274" s="176" t="str">
        <f t="shared" si="47"/>
        <v/>
      </c>
      <c r="E274" s="167"/>
      <c r="F274" s="177" t="str">
        <f t="shared" si="41"/>
        <v/>
      </c>
      <c r="G274" s="169" t="str">
        <f t="shared" si="42"/>
        <v/>
      </c>
      <c r="H274" s="177" t="str">
        <f t="shared" si="37"/>
        <v/>
      </c>
      <c r="I274" s="177" t="str">
        <f t="shared" si="38"/>
        <v/>
      </c>
      <c r="J274" s="178" t="str">
        <f t="shared" si="39"/>
        <v/>
      </c>
      <c r="K274" s="171" t="str">
        <f t="shared" si="40"/>
        <v/>
      </c>
      <c r="L274" s="179" t="e">
        <f t="shared" si="43"/>
        <v>#VALUE!</v>
      </c>
      <c r="M274" s="180"/>
      <c r="N274" s="216">
        <f t="shared" si="51"/>
        <v>256</v>
      </c>
      <c r="O274" s="227">
        <f t="shared" si="51"/>
        <v>386</v>
      </c>
      <c r="R274" s="188"/>
      <c r="S274" s="191"/>
      <c r="T274" s="190"/>
    </row>
    <row r="275" spans="1:20" ht="13.75" thickBot="1" x14ac:dyDescent="0.85">
      <c r="A275" s="79">
        <f t="shared" si="44"/>
        <v>257</v>
      </c>
      <c r="B275" s="174">
        <f t="shared" si="45"/>
        <v>41</v>
      </c>
      <c r="C275" s="175" t="str">
        <f t="shared" si="46"/>
        <v/>
      </c>
      <c r="D275" s="176" t="str">
        <f t="shared" si="47"/>
        <v/>
      </c>
      <c r="E275" s="167"/>
      <c r="F275" s="177" t="str">
        <f t="shared" si="41"/>
        <v/>
      </c>
      <c r="G275" s="169" t="str">
        <f t="shared" si="42"/>
        <v/>
      </c>
      <c r="H275" s="177" t="str">
        <f t="shared" ref="H275:H338" si="52">IF(M275&gt;0,($K$13*F275),"")</f>
        <v/>
      </c>
      <c r="I275" s="177" t="str">
        <f t="shared" ref="I275:I338" si="53">IF(M275&gt;0,($K$15*F275),"")</f>
        <v/>
      </c>
      <c r="J275" s="178" t="str">
        <f t="shared" ref="J275:J338" si="54">IF(M275&gt;0,((F275*$K$9)*$O$12),"")</f>
        <v/>
      </c>
      <c r="K275" s="171" t="str">
        <f t="shared" ref="K275:K338" si="55">IF(G275&gt;$I$12,((G275-$I$12)*$K$17),"")</f>
        <v/>
      </c>
      <c r="L275" s="179" t="e">
        <f t="shared" si="43"/>
        <v>#VALUE!</v>
      </c>
      <c r="M275" s="180"/>
      <c r="N275" s="216">
        <f t="shared" si="51"/>
        <v>257</v>
      </c>
      <c r="O275" s="227">
        <f t="shared" si="51"/>
        <v>387</v>
      </c>
      <c r="R275" s="188"/>
      <c r="S275" s="191"/>
      <c r="T275" s="190"/>
    </row>
    <row r="276" spans="1:20" ht="13.75" thickBot="1" x14ac:dyDescent="0.85">
      <c r="A276" s="79">
        <f t="shared" si="44"/>
        <v>258</v>
      </c>
      <c r="B276" s="174">
        <f t="shared" si="45"/>
        <v>41</v>
      </c>
      <c r="C276" s="175" t="str">
        <f t="shared" si="46"/>
        <v/>
      </c>
      <c r="D276" s="176" t="str">
        <f t="shared" si="47"/>
        <v/>
      </c>
      <c r="E276" s="167"/>
      <c r="F276" s="177" t="str">
        <f t="shared" ref="F276:F339" si="56">IF(M276&gt;0,(F275+D276),"")</f>
        <v/>
      </c>
      <c r="G276" s="169" t="str">
        <f t="shared" ref="G276:G339" si="57">IF(M276&gt;0,(F276+$E$17+$I$13),"")</f>
        <v/>
      </c>
      <c r="H276" s="177" t="str">
        <f t="shared" si="52"/>
        <v/>
      </c>
      <c r="I276" s="177" t="str">
        <f t="shared" si="53"/>
        <v/>
      </c>
      <c r="J276" s="178" t="str">
        <f t="shared" si="54"/>
        <v/>
      </c>
      <c r="K276" s="171" t="str">
        <f t="shared" si="55"/>
        <v/>
      </c>
      <c r="L276" s="179" t="e">
        <f t="shared" ref="L276:L339" si="58">0.052*K$12*G276</f>
        <v>#VALUE!</v>
      </c>
      <c r="M276" s="180"/>
      <c r="N276" s="216">
        <f t="shared" si="51"/>
        <v>258</v>
      </c>
      <c r="O276" s="227">
        <f t="shared" si="51"/>
        <v>388</v>
      </c>
      <c r="R276" s="188"/>
      <c r="S276" s="191"/>
      <c r="T276" s="190"/>
    </row>
    <row r="277" spans="1:20" ht="13.75" thickBot="1" x14ac:dyDescent="0.85">
      <c r="A277" s="79">
        <f t="shared" ref="A277:A340" si="59">A276+1</f>
        <v>259</v>
      </c>
      <c r="B277" s="174">
        <f t="shared" ref="B277:B340" si="60">IF(M277&lt;=1,(0),IF(M277&lt;3600,(1),IF(M277&gt;=3601,(2),"")))+B276</f>
        <v>41</v>
      </c>
      <c r="C277" s="175" t="str">
        <f t="shared" ref="C277:C340" si="61">IF(M277&gt;0,($I$14-B277),"")</f>
        <v/>
      </c>
      <c r="D277" s="176" t="str">
        <f t="shared" ref="D277:D340" si="62">IF(M277&gt;0,(M277/100),"")</f>
        <v/>
      </c>
      <c r="E277" s="167"/>
      <c r="F277" s="177" t="str">
        <f t="shared" si="56"/>
        <v/>
      </c>
      <c r="G277" s="169" t="str">
        <f t="shared" si="57"/>
        <v/>
      </c>
      <c r="H277" s="177" t="str">
        <f t="shared" si="52"/>
        <v/>
      </c>
      <c r="I277" s="177" t="str">
        <f t="shared" si="53"/>
        <v/>
      </c>
      <c r="J277" s="178" t="str">
        <f t="shared" si="54"/>
        <v/>
      </c>
      <c r="K277" s="171" t="str">
        <f t="shared" si="55"/>
        <v/>
      </c>
      <c r="L277" s="179" t="e">
        <f t="shared" si="58"/>
        <v>#VALUE!</v>
      </c>
      <c r="M277" s="180"/>
      <c r="N277" s="216">
        <f t="shared" si="51"/>
        <v>259</v>
      </c>
      <c r="O277" s="227">
        <f t="shared" si="51"/>
        <v>389</v>
      </c>
      <c r="R277" s="188"/>
      <c r="S277" s="191"/>
      <c r="T277" s="190"/>
    </row>
    <row r="278" spans="1:20" ht="13.75" thickBot="1" x14ac:dyDescent="0.85">
      <c r="A278" s="79">
        <f t="shared" si="59"/>
        <v>260</v>
      </c>
      <c r="B278" s="174">
        <f t="shared" si="60"/>
        <v>41</v>
      </c>
      <c r="C278" s="175" t="str">
        <f t="shared" si="61"/>
        <v/>
      </c>
      <c r="D278" s="176" t="str">
        <f t="shared" si="62"/>
        <v/>
      </c>
      <c r="E278" s="181">
        <f>SUM(D269:D278)</f>
        <v>0</v>
      </c>
      <c r="F278" s="177" t="str">
        <f t="shared" si="56"/>
        <v/>
      </c>
      <c r="G278" s="169" t="str">
        <f t="shared" si="57"/>
        <v/>
      </c>
      <c r="H278" s="177" t="str">
        <f t="shared" si="52"/>
        <v/>
      </c>
      <c r="I278" s="177" t="str">
        <f t="shared" si="53"/>
        <v/>
      </c>
      <c r="J278" s="178" t="str">
        <f t="shared" si="54"/>
        <v/>
      </c>
      <c r="K278" s="171" t="str">
        <f t="shared" si="55"/>
        <v/>
      </c>
      <c r="L278" s="179" t="e">
        <f t="shared" si="58"/>
        <v>#VALUE!</v>
      </c>
      <c r="M278" s="180"/>
      <c r="N278" s="216">
        <f t="shared" si="51"/>
        <v>260</v>
      </c>
      <c r="O278" s="227">
        <f t="shared" si="51"/>
        <v>390</v>
      </c>
      <c r="R278" s="188"/>
      <c r="S278" s="191"/>
      <c r="T278" s="190"/>
    </row>
    <row r="279" spans="1:20" ht="13.75" thickBot="1" x14ac:dyDescent="0.85">
      <c r="A279" s="79">
        <f t="shared" si="59"/>
        <v>261</v>
      </c>
      <c r="B279" s="174">
        <f t="shared" si="60"/>
        <v>41</v>
      </c>
      <c r="C279" s="175" t="str">
        <f t="shared" si="61"/>
        <v/>
      </c>
      <c r="D279" s="176" t="str">
        <f t="shared" si="62"/>
        <v/>
      </c>
      <c r="E279" s="167"/>
      <c r="F279" s="177" t="str">
        <f t="shared" si="56"/>
        <v/>
      </c>
      <c r="G279" s="169" t="str">
        <f t="shared" si="57"/>
        <v/>
      </c>
      <c r="H279" s="177" t="str">
        <f t="shared" si="52"/>
        <v/>
      </c>
      <c r="I279" s="177" t="str">
        <f t="shared" si="53"/>
        <v/>
      </c>
      <c r="J279" s="178" t="str">
        <f t="shared" si="54"/>
        <v/>
      </c>
      <c r="K279" s="171" t="str">
        <f t="shared" si="55"/>
        <v/>
      </c>
      <c r="L279" s="179" t="e">
        <f t="shared" si="58"/>
        <v>#VALUE!</v>
      </c>
      <c r="M279" s="180"/>
      <c r="N279" s="216">
        <f t="shared" si="51"/>
        <v>261</v>
      </c>
      <c r="O279" s="227">
        <f t="shared" si="51"/>
        <v>391</v>
      </c>
      <c r="R279" s="188"/>
      <c r="S279" s="191"/>
      <c r="T279" s="190"/>
    </row>
    <row r="280" spans="1:20" ht="13.75" thickBot="1" x14ac:dyDescent="0.85">
      <c r="A280" s="79">
        <f t="shared" si="59"/>
        <v>262</v>
      </c>
      <c r="B280" s="174">
        <f t="shared" si="60"/>
        <v>41</v>
      </c>
      <c r="C280" s="175" t="str">
        <f t="shared" si="61"/>
        <v/>
      </c>
      <c r="D280" s="176" t="str">
        <f t="shared" si="62"/>
        <v/>
      </c>
      <c r="E280" s="167"/>
      <c r="F280" s="177" t="str">
        <f t="shared" si="56"/>
        <v/>
      </c>
      <c r="G280" s="169" t="str">
        <f t="shared" si="57"/>
        <v/>
      </c>
      <c r="H280" s="177" t="str">
        <f t="shared" si="52"/>
        <v/>
      </c>
      <c r="I280" s="177" t="str">
        <f t="shared" si="53"/>
        <v/>
      </c>
      <c r="J280" s="178" t="str">
        <f t="shared" si="54"/>
        <v/>
      </c>
      <c r="K280" s="171" t="str">
        <f t="shared" si="55"/>
        <v/>
      </c>
      <c r="L280" s="179" t="e">
        <f t="shared" si="58"/>
        <v>#VALUE!</v>
      </c>
      <c r="M280" s="180"/>
      <c r="N280" s="216">
        <f t="shared" ref="N280:N295" si="63">N279+1</f>
        <v>262</v>
      </c>
      <c r="O280" s="227"/>
      <c r="R280" s="188"/>
      <c r="S280" s="191"/>
      <c r="T280" s="190"/>
    </row>
    <row r="281" spans="1:20" ht="13.75" thickBot="1" x14ac:dyDescent="0.85">
      <c r="A281" s="79">
        <f t="shared" si="59"/>
        <v>263</v>
      </c>
      <c r="B281" s="174">
        <f t="shared" si="60"/>
        <v>41</v>
      </c>
      <c r="C281" s="175" t="str">
        <f t="shared" si="61"/>
        <v/>
      </c>
      <c r="D281" s="176" t="str">
        <f t="shared" si="62"/>
        <v/>
      </c>
      <c r="E281" s="167"/>
      <c r="F281" s="177" t="str">
        <f t="shared" si="56"/>
        <v/>
      </c>
      <c r="G281" s="169" t="str">
        <f t="shared" si="57"/>
        <v/>
      </c>
      <c r="H281" s="177" t="str">
        <f t="shared" si="52"/>
        <v/>
      </c>
      <c r="I281" s="177" t="str">
        <f t="shared" si="53"/>
        <v/>
      </c>
      <c r="J281" s="178" t="str">
        <f t="shared" si="54"/>
        <v/>
      </c>
      <c r="K281" s="171" t="str">
        <f t="shared" si="55"/>
        <v/>
      </c>
      <c r="L281" s="179" t="e">
        <f t="shared" si="58"/>
        <v>#VALUE!</v>
      </c>
      <c r="M281" s="180"/>
      <c r="N281" s="216">
        <f t="shared" si="63"/>
        <v>263</v>
      </c>
      <c r="O281" s="227"/>
      <c r="R281" s="188"/>
      <c r="S281" s="191"/>
      <c r="T281" s="190"/>
    </row>
    <row r="282" spans="1:20" ht="13.75" thickBot="1" x14ac:dyDescent="0.85">
      <c r="A282" s="79">
        <f t="shared" si="59"/>
        <v>264</v>
      </c>
      <c r="B282" s="174">
        <f t="shared" si="60"/>
        <v>41</v>
      </c>
      <c r="C282" s="175" t="str">
        <f t="shared" si="61"/>
        <v/>
      </c>
      <c r="D282" s="176" t="str">
        <f t="shared" si="62"/>
        <v/>
      </c>
      <c r="E282" s="167"/>
      <c r="F282" s="177" t="str">
        <f t="shared" si="56"/>
        <v/>
      </c>
      <c r="G282" s="169" t="str">
        <f t="shared" si="57"/>
        <v/>
      </c>
      <c r="H282" s="177" t="str">
        <f t="shared" si="52"/>
        <v/>
      </c>
      <c r="I282" s="177" t="str">
        <f t="shared" si="53"/>
        <v/>
      </c>
      <c r="J282" s="178" t="str">
        <f t="shared" si="54"/>
        <v/>
      </c>
      <c r="K282" s="171" t="str">
        <f t="shared" si="55"/>
        <v/>
      </c>
      <c r="L282" s="179" t="e">
        <f t="shared" si="58"/>
        <v>#VALUE!</v>
      </c>
      <c r="M282" s="180"/>
      <c r="N282" s="216">
        <f t="shared" si="63"/>
        <v>264</v>
      </c>
      <c r="O282" s="227"/>
      <c r="R282" s="188"/>
      <c r="S282" s="191"/>
      <c r="T282" s="190"/>
    </row>
    <row r="283" spans="1:20" ht="13.75" thickBot="1" x14ac:dyDescent="0.85">
      <c r="A283" s="79">
        <f t="shared" si="59"/>
        <v>265</v>
      </c>
      <c r="B283" s="174">
        <f t="shared" si="60"/>
        <v>41</v>
      </c>
      <c r="C283" s="175" t="str">
        <f t="shared" si="61"/>
        <v/>
      </c>
      <c r="D283" s="176" t="str">
        <f t="shared" si="62"/>
        <v/>
      </c>
      <c r="E283" s="167"/>
      <c r="F283" s="177" t="str">
        <f t="shared" si="56"/>
        <v/>
      </c>
      <c r="G283" s="169" t="str">
        <f t="shared" si="57"/>
        <v/>
      </c>
      <c r="H283" s="177" t="str">
        <f t="shared" si="52"/>
        <v/>
      </c>
      <c r="I283" s="177" t="str">
        <f t="shared" si="53"/>
        <v/>
      </c>
      <c r="J283" s="178" t="str">
        <f t="shared" si="54"/>
        <v/>
      </c>
      <c r="K283" s="171" t="str">
        <f t="shared" si="55"/>
        <v/>
      </c>
      <c r="L283" s="179" t="e">
        <f t="shared" si="58"/>
        <v>#VALUE!</v>
      </c>
      <c r="M283" s="180"/>
      <c r="N283" s="216">
        <f t="shared" si="63"/>
        <v>265</v>
      </c>
      <c r="O283" s="227"/>
      <c r="R283" s="188"/>
      <c r="S283" s="191"/>
      <c r="T283" s="190"/>
    </row>
    <row r="284" spans="1:20" ht="13.75" thickBot="1" x14ac:dyDescent="0.85">
      <c r="A284" s="79">
        <f t="shared" si="59"/>
        <v>266</v>
      </c>
      <c r="B284" s="174">
        <f t="shared" si="60"/>
        <v>41</v>
      </c>
      <c r="C284" s="175" t="str">
        <f t="shared" si="61"/>
        <v/>
      </c>
      <c r="D284" s="176" t="str">
        <f t="shared" si="62"/>
        <v/>
      </c>
      <c r="E284" s="167"/>
      <c r="F284" s="177" t="str">
        <f t="shared" si="56"/>
        <v/>
      </c>
      <c r="G284" s="169" t="str">
        <f t="shared" si="57"/>
        <v/>
      </c>
      <c r="H284" s="177" t="str">
        <f t="shared" si="52"/>
        <v/>
      </c>
      <c r="I284" s="177" t="str">
        <f t="shared" si="53"/>
        <v/>
      </c>
      <c r="J284" s="178" t="str">
        <f t="shared" si="54"/>
        <v/>
      </c>
      <c r="K284" s="171" t="str">
        <f t="shared" si="55"/>
        <v/>
      </c>
      <c r="L284" s="179" t="e">
        <f t="shared" si="58"/>
        <v>#VALUE!</v>
      </c>
      <c r="M284" s="180"/>
      <c r="N284" s="216">
        <f t="shared" si="63"/>
        <v>266</v>
      </c>
      <c r="O284" s="227"/>
      <c r="R284" s="188"/>
      <c r="S284" s="191"/>
      <c r="T284" s="190"/>
    </row>
    <row r="285" spans="1:20" ht="13.75" thickBot="1" x14ac:dyDescent="0.85">
      <c r="A285" s="79">
        <f t="shared" si="59"/>
        <v>267</v>
      </c>
      <c r="B285" s="174">
        <f t="shared" si="60"/>
        <v>41</v>
      </c>
      <c r="C285" s="175" t="str">
        <f t="shared" si="61"/>
        <v/>
      </c>
      <c r="D285" s="176" t="str">
        <f t="shared" si="62"/>
        <v/>
      </c>
      <c r="E285" s="167"/>
      <c r="F285" s="177" t="str">
        <f t="shared" si="56"/>
        <v/>
      </c>
      <c r="G285" s="169" t="str">
        <f t="shared" si="57"/>
        <v/>
      </c>
      <c r="H285" s="177" t="str">
        <f t="shared" si="52"/>
        <v/>
      </c>
      <c r="I285" s="177" t="str">
        <f t="shared" si="53"/>
        <v/>
      </c>
      <c r="J285" s="178" t="str">
        <f t="shared" si="54"/>
        <v/>
      </c>
      <c r="K285" s="171" t="str">
        <f t="shared" si="55"/>
        <v/>
      </c>
      <c r="L285" s="179" t="e">
        <f t="shared" si="58"/>
        <v>#VALUE!</v>
      </c>
      <c r="M285" s="180"/>
      <c r="N285" s="216">
        <f t="shared" si="63"/>
        <v>267</v>
      </c>
      <c r="O285" s="227"/>
      <c r="R285" s="188"/>
      <c r="S285" s="191"/>
      <c r="T285" s="190"/>
    </row>
    <row r="286" spans="1:20" ht="13.75" thickBot="1" x14ac:dyDescent="0.85">
      <c r="A286" s="79">
        <f t="shared" si="59"/>
        <v>268</v>
      </c>
      <c r="B286" s="174">
        <f t="shared" si="60"/>
        <v>41</v>
      </c>
      <c r="C286" s="175" t="str">
        <f t="shared" si="61"/>
        <v/>
      </c>
      <c r="D286" s="176" t="str">
        <f t="shared" si="62"/>
        <v/>
      </c>
      <c r="E286" s="167"/>
      <c r="F286" s="177" t="str">
        <f t="shared" si="56"/>
        <v/>
      </c>
      <c r="G286" s="169" t="str">
        <f t="shared" si="57"/>
        <v/>
      </c>
      <c r="H286" s="177" t="str">
        <f t="shared" si="52"/>
        <v/>
      </c>
      <c r="I286" s="177" t="str">
        <f t="shared" si="53"/>
        <v/>
      </c>
      <c r="J286" s="178" t="str">
        <f t="shared" si="54"/>
        <v/>
      </c>
      <c r="K286" s="171" t="str">
        <f t="shared" si="55"/>
        <v/>
      </c>
      <c r="L286" s="179" t="e">
        <f t="shared" si="58"/>
        <v>#VALUE!</v>
      </c>
      <c r="M286" s="180"/>
      <c r="N286" s="216">
        <f t="shared" si="63"/>
        <v>268</v>
      </c>
      <c r="O286" s="227"/>
      <c r="R286" s="188"/>
      <c r="S286" s="191"/>
      <c r="T286" s="190"/>
    </row>
    <row r="287" spans="1:20" ht="13.75" thickBot="1" x14ac:dyDescent="0.85">
      <c r="A287" s="79">
        <f t="shared" si="59"/>
        <v>269</v>
      </c>
      <c r="B287" s="174">
        <f t="shared" si="60"/>
        <v>41</v>
      </c>
      <c r="C287" s="175" t="str">
        <f t="shared" si="61"/>
        <v/>
      </c>
      <c r="D287" s="176" t="str">
        <f t="shared" si="62"/>
        <v/>
      </c>
      <c r="E287" s="167"/>
      <c r="F287" s="177" t="str">
        <f t="shared" si="56"/>
        <v/>
      </c>
      <c r="G287" s="169" t="str">
        <f t="shared" si="57"/>
        <v/>
      </c>
      <c r="H287" s="177" t="str">
        <f t="shared" si="52"/>
        <v/>
      </c>
      <c r="I287" s="177" t="str">
        <f t="shared" si="53"/>
        <v/>
      </c>
      <c r="J287" s="178" t="str">
        <f t="shared" si="54"/>
        <v/>
      </c>
      <c r="K287" s="171" t="str">
        <f t="shared" si="55"/>
        <v/>
      </c>
      <c r="L287" s="179" t="e">
        <f t="shared" si="58"/>
        <v>#VALUE!</v>
      </c>
      <c r="M287" s="180"/>
      <c r="N287" s="216">
        <f t="shared" si="63"/>
        <v>269</v>
      </c>
      <c r="O287" s="227"/>
      <c r="R287" s="188"/>
      <c r="S287" s="191"/>
      <c r="T287" s="190"/>
    </row>
    <row r="288" spans="1:20" ht="13.75" thickBot="1" x14ac:dyDescent="0.85">
      <c r="A288" s="79">
        <f t="shared" si="59"/>
        <v>270</v>
      </c>
      <c r="B288" s="174">
        <f t="shared" si="60"/>
        <v>41</v>
      </c>
      <c r="C288" s="175" t="str">
        <f t="shared" si="61"/>
        <v/>
      </c>
      <c r="D288" s="176" t="str">
        <f t="shared" si="62"/>
        <v/>
      </c>
      <c r="E288" s="181">
        <f>SUM(D279:D288)</f>
        <v>0</v>
      </c>
      <c r="F288" s="177" t="str">
        <f t="shared" si="56"/>
        <v/>
      </c>
      <c r="G288" s="169" t="str">
        <f t="shared" si="57"/>
        <v/>
      </c>
      <c r="H288" s="177" t="str">
        <f t="shared" si="52"/>
        <v/>
      </c>
      <c r="I288" s="177" t="str">
        <f t="shared" si="53"/>
        <v/>
      </c>
      <c r="J288" s="178" t="str">
        <f t="shared" si="54"/>
        <v/>
      </c>
      <c r="K288" s="171" t="str">
        <f t="shared" si="55"/>
        <v/>
      </c>
      <c r="L288" s="179" t="e">
        <f t="shared" si="58"/>
        <v>#VALUE!</v>
      </c>
      <c r="M288" s="180"/>
      <c r="N288" s="216">
        <f t="shared" si="63"/>
        <v>270</v>
      </c>
      <c r="O288" s="227"/>
      <c r="R288" s="188"/>
      <c r="S288" s="191"/>
      <c r="T288" s="190"/>
    </row>
    <row r="289" spans="1:20" ht="13.75" thickBot="1" x14ac:dyDescent="0.85">
      <c r="A289" s="79">
        <f t="shared" si="59"/>
        <v>271</v>
      </c>
      <c r="B289" s="174">
        <f t="shared" si="60"/>
        <v>41</v>
      </c>
      <c r="C289" s="175" t="str">
        <f t="shared" si="61"/>
        <v/>
      </c>
      <c r="D289" s="176" t="str">
        <f t="shared" si="62"/>
        <v/>
      </c>
      <c r="E289" s="167"/>
      <c r="F289" s="177" t="str">
        <f t="shared" si="56"/>
        <v/>
      </c>
      <c r="G289" s="169" t="str">
        <f t="shared" si="57"/>
        <v/>
      </c>
      <c r="H289" s="177" t="str">
        <f t="shared" si="52"/>
        <v/>
      </c>
      <c r="I289" s="177" t="str">
        <f t="shared" si="53"/>
        <v/>
      </c>
      <c r="J289" s="178" t="str">
        <f t="shared" si="54"/>
        <v/>
      </c>
      <c r="K289" s="171" t="str">
        <f t="shared" si="55"/>
        <v/>
      </c>
      <c r="L289" s="179" t="e">
        <f t="shared" si="58"/>
        <v>#VALUE!</v>
      </c>
      <c r="M289" s="180"/>
      <c r="N289" s="216">
        <f t="shared" si="63"/>
        <v>271</v>
      </c>
      <c r="O289" s="227"/>
      <c r="R289" s="188"/>
      <c r="S289" s="191"/>
      <c r="T289" s="190"/>
    </row>
    <row r="290" spans="1:20" ht="13.75" thickBot="1" x14ac:dyDescent="0.85">
      <c r="A290" s="79">
        <f t="shared" si="59"/>
        <v>272</v>
      </c>
      <c r="B290" s="174">
        <f t="shared" si="60"/>
        <v>41</v>
      </c>
      <c r="C290" s="175" t="str">
        <f t="shared" si="61"/>
        <v/>
      </c>
      <c r="D290" s="176" t="str">
        <f t="shared" si="62"/>
        <v/>
      </c>
      <c r="E290" s="167"/>
      <c r="F290" s="177" t="str">
        <f t="shared" si="56"/>
        <v/>
      </c>
      <c r="G290" s="169" t="str">
        <f t="shared" si="57"/>
        <v/>
      </c>
      <c r="H290" s="177" t="str">
        <f t="shared" si="52"/>
        <v/>
      </c>
      <c r="I290" s="177" t="str">
        <f t="shared" si="53"/>
        <v/>
      </c>
      <c r="J290" s="178" t="str">
        <f t="shared" si="54"/>
        <v/>
      </c>
      <c r="K290" s="171" t="str">
        <f t="shared" si="55"/>
        <v/>
      </c>
      <c r="L290" s="179" t="e">
        <f t="shared" si="58"/>
        <v>#VALUE!</v>
      </c>
      <c r="M290" s="180"/>
      <c r="N290" s="216">
        <f t="shared" si="63"/>
        <v>272</v>
      </c>
      <c r="O290" s="227"/>
      <c r="R290" s="188"/>
      <c r="S290" s="191"/>
      <c r="T290" s="190"/>
    </row>
    <row r="291" spans="1:20" ht="13.75" thickBot="1" x14ac:dyDescent="0.85">
      <c r="A291" s="79">
        <f t="shared" si="59"/>
        <v>273</v>
      </c>
      <c r="B291" s="174">
        <f t="shared" si="60"/>
        <v>41</v>
      </c>
      <c r="C291" s="175" t="str">
        <f t="shared" si="61"/>
        <v/>
      </c>
      <c r="D291" s="176" t="str">
        <f t="shared" si="62"/>
        <v/>
      </c>
      <c r="E291" s="167"/>
      <c r="F291" s="177" t="str">
        <f t="shared" si="56"/>
        <v/>
      </c>
      <c r="G291" s="169" t="str">
        <f t="shared" si="57"/>
        <v/>
      </c>
      <c r="H291" s="177" t="str">
        <f t="shared" si="52"/>
        <v/>
      </c>
      <c r="I291" s="177" t="str">
        <f t="shared" si="53"/>
        <v/>
      </c>
      <c r="J291" s="178" t="str">
        <f t="shared" si="54"/>
        <v/>
      </c>
      <c r="K291" s="171" t="str">
        <f t="shared" si="55"/>
        <v/>
      </c>
      <c r="L291" s="179" t="e">
        <f t="shared" si="58"/>
        <v>#VALUE!</v>
      </c>
      <c r="M291" s="180"/>
      <c r="N291" s="216">
        <f t="shared" si="63"/>
        <v>273</v>
      </c>
      <c r="O291" s="227"/>
      <c r="R291" s="188"/>
      <c r="S291" s="191"/>
      <c r="T291" s="190"/>
    </row>
    <row r="292" spans="1:20" ht="13.75" thickBot="1" x14ac:dyDescent="0.85">
      <c r="A292" s="79">
        <f t="shared" si="59"/>
        <v>274</v>
      </c>
      <c r="B292" s="174">
        <f t="shared" si="60"/>
        <v>41</v>
      </c>
      <c r="C292" s="175" t="str">
        <f t="shared" si="61"/>
        <v/>
      </c>
      <c r="D292" s="176" t="str">
        <f t="shared" si="62"/>
        <v/>
      </c>
      <c r="E292" s="167"/>
      <c r="F292" s="177" t="str">
        <f t="shared" si="56"/>
        <v/>
      </c>
      <c r="G292" s="169" t="str">
        <f t="shared" si="57"/>
        <v/>
      </c>
      <c r="H292" s="177" t="str">
        <f t="shared" si="52"/>
        <v/>
      </c>
      <c r="I292" s="177" t="str">
        <f t="shared" si="53"/>
        <v/>
      </c>
      <c r="J292" s="178" t="str">
        <f t="shared" si="54"/>
        <v/>
      </c>
      <c r="K292" s="171" t="str">
        <f t="shared" si="55"/>
        <v/>
      </c>
      <c r="L292" s="179" t="e">
        <f t="shared" si="58"/>
        <v>#VALUE!</v>
      </c>
      <c r="M292" s="180"/>
      <c r="N292" s="216">
        <f t="shared" si="63"/>
        <v>274</v>
      </c>
      <c r="O292" s="227"/>
      <c r="R292" s="188"/>
      <c r="S292" s="191"/>
      <c r="T292" s="190"/>
    </row>
    <row r="293" spans="1:20" ht="13.75" thickBot="1" x14ac:dyDescent="0.85">
      <c r="A293" s="79">
        <f t="shared" si="59"/>
        <v>275</v>
      </c>
      <c r="B293" s="174">
        <f t="shared" si="60"/>
        <v>41</v>
      </c>
      <c r="C293" s="175" t="str">
        <f t="shared" si="61"/>
        <v/>
      </c>
      <c r="D293" s="176" t="str">
        <f t="shared" si="62"/>
        <v/>
      </c>
      <c r="E293" s="167"/>
      <c r="F293" s="177" t="str">
        <f t="shared" si="56"/>
        <v/>
      </c>
      <c r="G293" s="169" t="str">
        <f t="shared" si="57"/>
        <v/>
      </c>
      <c r="H293" s="177" t="str">
        <f t="shared" si="52"/>
        <v/>
      </c>
      <c r="I293" s="177" t="str">
        <f t="shared" si="53"/>
        <v/>
      </c>
      <c r="J293" s="178" t="str">
        <f t="shared" si="54"/>
        <v/>
      </c>
      <c r="K293" s="171" t="str">
        <f t="shared" si="55"/>
        <v/>
      </c>
      <c r="L293" s="179" t="e">
        <f t="shared" si="58"/>
        <v>#VALUE!</v>
      </c>
      <c r="M293" s="180"/>
      <c r="N293" s="216">
        <f t="shared" si="63"/>
        <v>275</v>
      </c>
      <c r="O293" s="227"/>
      <c r="R293" s="188"/>
      <c r="S293" s="191"/>
      <c r="T293" s="190"/>
    </row>
    <row r="294" spans="1:20" ht="13.75" thickBot="1" x14ac:dyDescent="0.85">
      <c r="A294" s="79">
        <f t="shared" si="59"/>
        <v>276</v>
      </c>
      <c r="B294" s="174">
        <f t="shared" si="60"/>
        <v>41</v>
      </c>
      <c r="C294" s="175" t="str">
        <f t="shared" si="61"/>
        <v/>
      </c>
      <c r="D294" s="176" t="str">
        <f t="shared" si="62"/>
        <v/>
      </c>
      <c r="E294" s="167"/>
      <c r="F294" s="177" t="str">
        <f t="shared" si="56"/>
        <v/>
      </c>
      <c r="G294" s="169" t="str">
        <f t="shared" si="57"/>
        <v/>
      </c>
      <c r="H294" s="177" t="str">
        <f t="shared" si="52"/>
        <v/>
      </c>
      <c r="I294" s="177" t="str">
        <f t="shared" si="53"/>
        <v/>
      </c>
      <c r="J294" s="178" t="str">
        <f t="shared" si="54"/>
        <v/>
      </c>
      <c r="K294" s="171" t="str">
        <f t="shared" si="55"/>
        <v/>
      </c>
      <c r="L294" s="179" t="e">
        <f t="shared" si="58"/>
        <v>#VALUE!</v>
      </c>
      <c r="M294" s="180"/>
      <c r="N294" s="216">
        <f t="shared" si="63"/>
        <v>276</v>
      </c>
      <c r="O294" s="227"/>
      <c r="R294" s="188"/>
      <c r="S294" s="191"/>
      <c r="T294" s="190"/>
    </row>
    <row r="295" spans="1:20" ht="13.75" thickBot="1" x14ac:dyDescent="0.85">
      <c r="A295" s="79">
        <f t="shared" si="59"/>
        <v>277</v>
      </c>
      <c r="B295" s="174">
        <f t="shared" si="60"/>
        <v>41</v>
      </c>
      <c r="C295" s="175" t="str">
        <f t="shared" si="61"/>
        <v/>
      </c>
      <c r="D295" s="176" t="str">
        <f t="shared" si="62"/>
        <v/>
      </c>
      <c r="E295" s="167"/>
      <c r="F295" s="177" t="str">
        <f t="shared" si="56"/>
        <v/>
      </c>
      <c r="G295" s="169" t="str">
        <f t="shared" si="57"/>
        <v/>
      </c>
      <c r="H295" s="177" t="str">
        <f t="shared" si="52"/>
        <v/>
      </c>
      <c r="I295" s="177" t="str">
        <f t="shared" si="53"/>
        <v/>
      </c>
      <c r="J295" s="178" t="str">
        <f t="shared" si="54"/>
        <v/>
      </c>
      <c r="K295" s="171" t="str">
        <f t="shared" si="55"/>
        <v/>
      </c>
      <c r="L295" s="179" t="e">
        <f t="shared" si="58"/>
        <v>#VALUE!</v>
      </c>
      <c r="M295" s="180"/>
      <c r="N295" s="216">
        <f t="shared" si="63"/>
        <v>277</v>
      </c>
      <c r="R295" s="188"/>
      <c r="S295" s="191"/>
      <c r="T295" s="190"/>
    </row>
    <row r="296" spans="1:20" ht="13.75" thickBot="1" x14ac:dyDescent="0.85">
      <c r="A296" s="79">
        <f t="shared" si="59"/>
        <v>278</v>
      </c>
      <c r="B296" s="174">
        <f t="shared" si="60"/>
        <v>41</v>
      </c>
      <c r="C296" s="175" t="str">
        <f t="shared" si="61"/>
        <v/>
      </c>
      <c r="D296" s="176" t="str">
        <f t="shared" si="62"/>
        <v/>
      </c>
      <c r="E296" s="167"/>
      <c r="F296" s="177" t="str">
        <f t="shared" si="56"/>
        <v/>
      </c>
      <c r="G296" s="169" t="str">
        <f t="shared" si="57"/>
        <v/>
      </c>
      <c r="H296" s="177" t="str">
        <f t="shared" si="52"/>
        <v/>
      </c>
      <c r="I296" s="177" t="str">
        <f t="shared" si="53"/>
        <v/>
      </c>
      <c r="J296" s="178" t="str">
        <f t="shared" si="54"/>
        <v/>
      </c>
      <c r="K296" s="171" t="str">
        <f t="shared" si="55"/>
        <v/>
      </c>
      <c r="L296" s="179" t="e">
        <f t="shared" si="58"/>
        <v>#VALUE!</v>
      </c>
      <c r="M296" s="180"/>
      <c r="N296" s="216">
        <f t="shared" ref="N296:N311" si="64">N295+1</f>
        <v>278</v>
      </c>
      <c r="R296" s="188"/>
      <c r="S296" s="191"/>
      <c r="T296" s="190"/>
    </row>
    <row r="297" spans="1:20" ht="13.75" thickBot="1" x14ac:dyDescent="0.85">
      <c r="A297" s="79">
        <f t="shared" si="59"/>
        <v>279</v>
      </c>
      <c r="B297" s="174">
        <f t="shared" si="60"/>
        <v>41</v>
      </c>
      <c r="C297" s="175" t="str">
        <f t="shared" si="61"/>
        <v/>
      </c>
      <c r="D297" s="176" t="str">
        <f>IF(M297&gt;0,(M297/100),"")</f>
        <v/>
      </c>
      <c r="E297" s="167"/>
      <c r="F297" s="177" t="str">
        <f t="shared" si="56"/>
        <v/>
      </c>
      <c r="G297" s="169" t="str">
        <f t="shared" si="57"/>
        <v/>
      </c>
      <c r="H297" s="177" t="str">
        <f t="shared" si="52"/>
        <v/>
      </c>
      <c r="I297" s="177" t="str">
        <f t="shared" si="53"/>
        <v/>
      </c>
      <c r="J297" s="178" t="str">
        <f t="shared" si="54"/>
        <v/>
      </c>
      <c r="K297" s="171" t="str">
        <f t="shared" si="55"/>
        <v/>
      </c>
      <c r="L297" s="179" t="e">
        <f t="shared" si="58"/>
        <v>#VALUE!</v>
      </c>
      <c r="M297" s="180"/>
      <c r="N297" s="216">
        <f t="shared" si="64"/>
        <v>279</v>
      </c>
      <c r="R297" s="188"/>
      <c r="S297" s="191"/>
      <c r="T297" s="190"/>
    </row>
    <row r="298" spans="1:20" ht="13.75" thickBot="1" x14ac:dyDescent="0.85">
      <c r="A298" s="79">
        <f t="shared" si="59"/>
        <v>280</v>
      </c>
      <c r="B298" s="174">
        <f t="shared" si="60"/>
        <v>41</v>
      </c>
      <c r="C298" s="175" t="str">
        <f t="shared" si="61"/>
        <v/>
      </c>
      <c r="D298" s="176" t="str">
        <f t="shared" si="62"/>
        <v/>
      </c>
      <c r="E298" s="181">
        <f>SUM(D289:D298)</f>
        <v>0</v>
      </c>
      <c r="F298" s="177" t="str">
        <f t="shared" si="56"/>
        <v/>
      </c>
      <c r="G298" s="169" t="str">
        <f t="shared" si="57"/>
        <v/>
      </c>
      <c r="H298" s="177" t="str">
        <f t="shared" si="52"/>
        <v/>
      </c>
      <c r="I298" s="177" t="str">
        <f t="shared" si="53"/>
        <v/>
      </c>
      <c r="J298" s="178" t="str">
        <f t="shared" si="54"/>
        <v/>
      </c>
      <c r="K298" s="171" t="str">
        <f t="shared" si="55"/>
        <v/>
      </c>
      <c r="L298" s="179" t="e">
        <f t="shared" si="58"/>
        <v>#VALUE!</v>
      </c>
      <c r="M298" s="180"/>
      <c r="N298" s="216">
        <f t="shared" si="64"/>
        <v>280</v>
      </c>
      <c r="R298" s="188"/>
      <c r="S298" s="191"/>
      <c r="T298" s="190"/>
    </row>
    <row r="299" spans="1:20" ht="13.75" thickBot="1" x14ac:dyDescent="0.85">
      <c r="A299" s="79">
        <f t="shared" si="59"/>
        <v>281</v>
      </c>
      <c r="B299" s="174">
        <f t="shared" si="60"/>
        <v>41</v>
      </c>
      <c r="C299" s="175" t="str">
        <f t="shared" si="61"/>
        <v/>
      </c>
      <c r="D299" s="176" t="str">
        <f t="shared" si="62"/>
        <v/>
      </c>
      <c r="E299" s="167"/>
      <c r="F299" s="177" t="str">
        <f t="shared" si="56"/>
        <v/>
      </c>
      <c r="G299" s="169" t="str">
        <f t="shared" si="57"/>
        <v/>
      </c>
      <c r="H299" s="177" t="str">
        <f t="shared" si="52"/>
        <v/>
      </c>
      <c r="I299" s="177" t="str">
        <f t="shared" si="53"/>
        <v/>
      </c>
      <c r="J299" s="178" t="str">
        <f t="shared" si="54"/>
        <v/>
      </c>
      <c r="K299" s="171" t="str">
        <f t="shared" si="55"/>
        <v/>
      </c>
      <c r="L299" s="179" t="e">
        <f t="shared" si="58"/>
        <v>#VALUE!</v>
      </c>
      <c r="M299" s="180"/>
      <c r="N299" s="216">
        <f t="shared" si="64"/>
        <v>281</v>
      </c>
      <c r="R299" s="188"/>
      <c r="S299" s="191"/>
      <c r="T299" s="190"/>
    </row>
    <row r="300" spans="1:20" ht="13.75" thickBot="1" x14ac:dyDescent="0.85">
      <c r="A300" s="79">
        <f t="shared" si="59"/>
        <v>282</v>
      </c>
      <c r="B300" s="174">
        <f t="shared" si="60"/>
        <v>41</v>
      </c>
      <c r="C300" s="175" t="str">
        <f t="shared" si="61"/>
        <v/>
      </c>
      <c r="D300" s="176" t="str">
        <f t="shared" si="62"/>
        <v/>
      </c>
      <c r="E300" s="167"/>
      <c r="F300" s="177" t="str">
        <f t="shared" si="56"/>
        <v/>
      </c>
      <c r="G300" s="169" t="str">
        <f t="shared" si="57"/>
        <v/>
      </c>
      <c r="H300" s="177" t="str">
        <f t="shared" si="52"/>
        <v/>
      </c>
      <c r="I300" s="177" t="str">
        <f t="shared" si="53"/>
        <v/>
      </c>
      <c r="J300" s="178" t="str">
        <f t="shared" si="54"/>
        <v/>
      </c>
      <c r="K300" s="171" t="str">
        <f t="shared" si="55"/>
        <v/>
      </c>
      <c r="L300" s="179" t="e">
        <f t="shared" si="58"/>
        <v>#VALUE!</v>
      </c>
      <c r="M300" s="180"/>
      <c r="N300" s="216">
        <f t="shared" si="64"/>
        <v>282</v>
      </c>
      <c r="R300" s="188"/>
      <c r="S300" s="191"/>
      <c r="T300" s="190"/>
    </row>
    <row r="301" spans="1:20" ht="13.75" thickBot="1" x14ac:dyDescent="0.85">
      <c r="A301" s="79">
        <f t="shared" si="59"/>
        <v>283</v>
      </c>
      <c r="B301" s="174">
        <f t="shared" si="60"/>
        <v>41</v>
      </c>
      <c r="C301" s="175" t="str">
        <f t="shared" si="61"/>
        <v/>
      </c>
      <c r="D301" s="176" t="str">
        <f t="shared" si="62"/>
        <v/>
      </c>
      <c r="E301" s="167"/>
      <c r="F301" s="177" t="str">
        <f t="shared" si="56"/>
        <v/>
      </c>
      <c r="G301" s="169" t="str">
        <f t="shared" si="57"/>
        <v/>
      </c>
      <c r="H301" s="177" t="str">
        <f t="shared" si="52"/>
        <v/>
      </c>
      <c r="I301" s="177" t="str">
        <f t="shared" si="53"/>
        <v/>
      </c>
      <c r="J301" s="178" t="str">
        <f t="shared" si="54"/>
        <v/>
      </c>
      <c r="K301" s="171" t="str">
        <f t="shared" si="55"/>
        <v/>
      </c>
      <c r="L301" s="179" t="e">
        <f t="shared" si="58"/>
        <v>#VALUE!</v>
      </c>
      <c r="M301" s="180"/>
      <c r="N301" s="216">
        <f t="shared" si="64"/>
        <v>283</v>
      </c>
      <c r="R301" s="188"/>
      <c r="S301" s="191"/>
      <c r="T301" s="190"/>
    </row>
    <row r="302" spans="1:20" ht="13.75" thickBot="1" x14ac:dyDescent="0.85">
      <c r="A302" s="79">
        <f t="shared" si="59"/>
        <v>284</v>
      </c>
      <c r="B302" s="174">
        <f t="shared" si="60"/>
        <v>41</v>
      </c>
      <c r="C302" s="175" t="str">
        <f t="shared" si="61"/>
        <v/>
      </c>
      <c r="D302" s="176" t="str">
        <f t="shared" si="62"/>
        <v/>
      </c>
      <c r="E302" s="167"/>
      <c r="F302" s="177" t="str">
        <f t="shared" si="56"/>
        <v/>
      </c>
      <c r="G302" s="169" t="str">
        <f t="shared" si="57"/>
        <v/>
      </c>
      <c r="H302" s="177" t="str">
        <f t="shared" si="52"/>
        <v/>
      </c>
      <c r="I302" s="177" t="str">
        <f t="shared" si="53"/>
        <v/>
      </c>
      <c r="J302" s="178" t="str">
        <f t="shared" si="54"/>
        <v/>
      </c>
      <c r="K302" s="171" t="str">
        <f t="shared" si="55"/>
        <v/>
      </c>
      <c r="L302" s="179" t="e">
        <f t="shared" si="58"/>
        <v>#VALUE!</v>
      </c>
      <c r="M302" s="180"/>
      <c r="N302" s="216">
        <f t="shared" si="64"/>
        <v>284</v>
      </c>
      <c r="R302" s="188"/>
      <c r="S302" s="191"/>
      <c r="T302" s="190"/>
    </row>
    <row r="303" spans="1:20" ht="13.75" thickBot="1" x14ac:dyDescent="0.85">
      <c r="A303" s="79">
        <f t="shared" si="59"/>
        <v>285</v>
      </c>
      <c r="B303" s="174">
        <f t="shared" si="60"/>
        <v>41</v>
      </c>
      <c r="C303" s="175" t="str">
        <f t="shared" si="61"/>
        <v/>
      </c>
      <c r="D303" s="176" t="str">
        <f t="shared" si="62"/>
        <v/>
      </c>
      <c r="E303" s="167"/>
      <c r="F303" s="177" t="str">
        <f t="shared" si="56"/>
        <v/>
      </c>
      <c r="G303" s="169" t="str">
        <f t="shared" si="57"/>
        <v/>
      </c>
      <c r="H303" s="177" t="str">
        <f t="shared" si="52"/>
        <v/>
      </c>
      <c r="I303" s="177" t="str">
        <f t="shared" si="53"/>
        <v/>
      </c>
      <c r="J303" s="178" t="str">
        <f t="shared" si="54"/>
        <v/>
      </c>
      <c r="K303" s="171" t="str">
        <f t="shared" si="55"/>
        <v/>
      </c>
      <c r="L303" s="179" t="e">
        <f t="shared" si="58"/>
        <v>#VALUE!</v>
      </c>
      <c r="M303" s="180"/>
      <c r="N303" s="216">
        <f t="shared" si="64"/>
        <v>285</v>
      </c>
      <c r="R303" s="188"/>
      <c r="S303" s="191"/>
      <c r="T303" s="190"/>
    </row>
    <row r="304" spans="1:20" ht="13.75" thickBot="1" x14ac:dyDescent="0.85">
      <c r="A304" s="79">
        <f t="shared" si="59"/>
        <v>286</v>
      </c>
      <c r="B304" s="174">
        <f t="shared" si="60"/>
        <v>41</v>
      </c>
      <c r="C304" s="175" t="str">
        <f t="shared" si="61"/>
        <v/>
      </c>
      <c r="D304" s="176" t="str">
        <f t="shared" si="62"/>
        <v/>
      </c>
      <c r="E304" s="167"/>
      <c r="F304" s="177" t="str">
        <f t="shared" si="56"/>
        <v/>
      </c>
      <c r="G304" s="169" t="str">
        <f t="shared" si="57"/>
        <v/>
      </c>
      <c r="H304" s="177" t="str">
        <f t="shared" si="52"/>
        <v/>
      </c>
      <c r="I304" s="177" t="str">
        <f t="shared" si="53"/>
        <v/>
      </c>
      <c r="J304" s="178" t="str">
        <f t="shared" si="54"/>
        <v/>
      </c>
      <c r="K304" s="171" t="str">
        <f t="shared" si="55"/>
        <v/>
      </c>
      <c r="L304" s="179" t="e">
        <f t="shared" si="58"/>
        <v>#VALUE!</v>
      </c>
      <c r="M304" s="180"/>
      <c r="N304" s="216">
        <f t="shared" si="64"/>
        <v>286</v>
      </c>
      <c r="R304" s="188"/>
      <c r="S304" s="191"/>
      <c r="T304" s="190"/>
    </row>
    <row r="305" spans="1:20" ht="13.75" thickBot="1" x14ac:dyDescent="0.85">
      <c r="A305" s="79">
        <f t="shared" si="59"/>
        <v>287</v>
      </c>
      <c r="B305" s="174">
        <f t="shared" si="60"/>
        <v>41</v>
      </c>
      <c r="C305" s="175" t="str">
        <f t="shared" si="61"/>
        <v/>
      </c>
      <c r="D305" s="176" t="str">
        <f t="shared" si="62"/>
        <v/>
      </c>
      <c r="E305" s="167"/>
      <c r="F305" s="177" t="str">
        <f t="shared" si="56"/>
        <v/>
      </c>
      <c r="G305" s="169" t="str">
        <f t="shared" si="57"/>
        <v/>
      </c>
      <c r="H305" s="177" t="str">
        <f t="shared" si="52"/>
        <v/>
      </c>
      <c r="I305" s="177" t="str">
        <f t="shared" si="53"/>
        <v/>
      </c>
      <c r="J305" s="178" t="str">
        <f t="shared" si="54"/>
        <v/>
      </c>
      <c r="K305" s="171" t="str">
        <f t="shared" si="55"/>
        <v/>
      </c>
      <c r="L305" s="179" t="e">
        <f t="shared" si="58"/>
        <v>#VALUE!</v>
      </c>
      <c r="M305" s="180"/>
      <c r="N305" s="216">
        <f t="shared" si="64"/>
        <v>287</v>
      </c>
      <c r="R305" s="188"/>
      <c r="S305" s="191"/>
      <c r="T305" s="190"/>
    </row>
    <row r="306" spans="1:20" ht="13.75" thickBot="1" x14ac:dyDescent="0.85">
      <c r="A306" s="79">
        <f t="shared" si="59"/>
        <v>288</v>
      </c>
      <c r="B306" s="174">
        <f t="shared" si="60"/>
        <v>41</v>
      </c>
      <c r="C306" s="175" t="str">
        <f t="shared" si="61"/>
        <v/>
      </c>
      <c r="D306" s="176" t="str">
        <f t="shared" si="62"/>
        <v/>
      </c>
      <c r="E306" s="167"/>
      <c r="F306" s="177" t="str">
        <f t="shared" si="56"/>
        <v/>
      </c>
      <c r="G306" s="169" t="str">
        <f t="shared" si="57"/>
        <v/>
      </c>
      <c r="H306" s="177" t="str">
        <f t="shared" si="52"/>
        <v/>
      </c>
      <c r="I306" s="177" t="str">
        <f t="shared" si="53"/>
        <v/>
      </c>
      <c r="J306" s="178" t="str">
        <f t="shared" si="54"/>
        <v/>
      </c>
      <c r="K306" s="171" t="str">
        <f t="shared" si="55"/>
        <v/>
      </c>
      <c r="L306" s="179" t="e">
        <f t="shared" si="58"/>
        <v>#VALUE!</v>
      </c>
      <c r="M306" s="180"/>
      <c r="N306" s="216">
        <f t="shared" si="64"/>
        <v>288</v>
      </c>
      <c r="R306" s="188"/>
      <c r="S306" s="191"/>
      <c r="T306" s="190"/>
    </row>
    <row r="307" spans="1:20" ht="13.75" thickBot="1" x14ac:dyDescent="0.85">
      <c r="A307" s="79">
        <f t="shared" si="59"/>
        <v>289</v>
      </c>
      <c r="B307" s="174">
        <f t="shared" si="60"/>
        <v>41</v>
      </c>
      <c r="C307" s="175" t="str">
        <f t="shared" si="61"/>
        <v/>
      </c>
      <c r="D307" s="176" t="str">
        <f t="shared" si="62"/>
        <v/>
      </c>
      <c r="E307" s="167"/>
      <c r="F307" s="177" t="str">
        <f t="shared" si="56"/>
        <v/>
      </c>
      <c r="G307" s="169" t="str">
        <f t="shared" si="57"/>
        <v/>
      </c>
      <c r="H307" s="177" t="str">
        <f t="shared" si="52"/>
        <v/>
      </c>
      <c r="I307" s="177" t="str">
        <f t="shared" si="53"/>
        <v/>
      </c>
      <c r="J307" s="178" t="str">
        <f t="shared" si="54"/>
        <v/>
      </c>
      <c r="K307" s="171" t="str">
        <f t="shared" si="55"/>
        <v/>
      </c>
      <c r="L307" s="179" t="e">
        <f t="shared" si="58"/>
        <v>#VALUE!</v>
      </c>
      <c r="M307" s="180"/>
      <c r="N307" s="216">
        <f t="shared" si="64"/>
        <v>289</v>
      </c>
      <c r="R307" s="188"/>
      <c r="S307" s="191"/>
      <c r="T307" s="190"/>
    </row>
    <row r="308" spans="1:20" ht="13.75" thickBot="1" x14ac:dyDescent="0.85">
      <c r="A308" s="79">
        <f t="shared" si="59"/>
        <v>290</v>
      </c>
      <c r="B308" s="174">
        <f t="shared" si="60"/>
        <v>41</v>
      </c>
      <c r="C308" s="175" t="str">
        <f t="shared" si="61"/>
        <v/>
      </c>
      <c r="D308" s="176" t="str">
        <f t="shared" si="62"/>
        <v/>
      </c>
      <c r="E308" s="181">
        <f>SUM(D299:D308)</f>
        <v>0</v>
      </c>
      <c r="F308" s="177" t="str">
        <f t="shared" si="56"/>
        <v/>
      </c>
      <c r="G308" s="169" t="str">
        <f t="shared" si="57"/>
        <v/>
      </c>
      <c r="H308" s="177" t="str">
        <f t="shared" si="52"/>
        <v/>
      </c>
      <c r="I308" s="177" t="str">
        <f t="shared" si="53"/>
        <v/>
      </c>
      <c r="J308" s="178" t="str">
        <f t="shared" si="54"/>
        <v/>
      </c>
      <c r="K308" s="171" t="str">
        <f t="shared" si="55"/>
        <v/>
      </c>
      <c r="L308" s="179" t="e">
        <f t="shared" si="58"/>
        <v>#VALUE!</v>
      </c>
      <c r="M308" s="180"/>
      <c r="N308" s="216">
        <f t="shared" si="64"/>
        <v>290</v>
      </c>
      <c r="R308" s="188"/>
      <c r="S308" s="191"/>
      <c r="T308" s="190"/>
    </row>
    <row r="309" spans="1:20" ht="13.75" thickBot="1" x14ac:dyDescent="0.85">
      <c r="A309" s="79">
        <f t="shared" si="59"/>
        <v>291</v>
      </c>
      <c r="B309" s="174">
        <f t="shared" si="60"/>
        <v>41</v>
      </c>
      <c r="C309" s="175" t="str">
        <f t="shared" si="61"/>
        <v/>
      </c>
      <c r="D309" s="176" t="str">
        <f t="shared" si="62"/>
        <v/>
      </c>
      <c r="E309" s="167"/>
      <c r="F309" s="177" t="str">
        <f t="shared" si="56"/>
        <v/>
      </c>
      <c r="G309" s="169" t="str">
        <f t="shared" si="57"/>
        <v/>
      </c>
      <c r="H309" s="177" t="str">
        <f t="shared" si="52"/>
        <v/>
      </c>
      <c r="I309" s="177" t="str">
        <f t="shared" si="53"/>
        <v/>
      </c>
      <c r="J309" s="178" t="str">
        <f t="shared" si="54"/>
        <v/>
      </c>
      <c r="K309" s="171" t="str">
        <f t="shared" si="55"/>
        <v/>
      </c>
      <c r="L309" s="179" t="e">
        <f t="shared" si="58"/>
        <v>#VALUE!</v>
      </c>
      <c r="M309" s="180"/>
      <c r="N309" s="216">
        <f t="shared" si="64"/>
        <v>291</v>
      </c>
      <c r="R309" s="188"/>
      <c r="S309" s="191"/>
      <c r="T309" s="190"/>
    </row>
    <row r="310" spans="1:20" ht="13.75" thickBot="1" x14ac:dyDescent="0.85">
      <c r="A310" s="79">
        <f t="shared" si="59"/>
        <v>292</v>
      </c>
      <c r="B310" s="174">
        <f t="shared" si="60"/>
        <v>41</v>
      </c>
      <c r="C310" s="175" t="str">
        <f t="shared" si="61"/>
        <v/>
      </c>
      <c r="D310" s="176" t="str">
        <f t="shared" si="62"/>
        <v/>
      </c>
      <c r="E310" s="167"/>
      <c r="F310" s="177" t="str">
        <f t="shared" si="56"/>
        <v/>
      </c>
      <c r="G310" s="169" t="str">
        <f t="shared" si="57"/>
        <v/>
      </c>
      <c r="H310" s="177" t="str">
        <f t="shared" si="52"/>
        <v/>
      </c>
      <c r="I310" s="177" t="str">
        <f t="shared" si="53"/>
        <v/>
      </c>
      <c r="J310" s="178" t="str">
        <f t="shared" si="54"/>
        <v/>
      </c>
      <c r="K310" s="171" t="str">
        <f t="shared" si="55"/>
        <v/>
      </c>
      <c r="L310" s="179" t="e">
        <f t="shared" si="58"/>
        <v>#VALUE!</v>
      </c>
      <c r="M310" s="180"/>
      <c r="N310" s="216">
        <f t="shared" si="64"/>
        <v>292</v>
      </c>
      <c r="R310" s="188"/>
      <c r="S310" s="191"/>
      <c r="T310" s="190"/>
    </row>
    <row r="311" spans="1:20" ht="13.75" thickBot="1" x14ac:dyDescent="0.85">
      <c r="A311" s="79">
        <f t="shared" si="59"/>
        <v>293</v>
      </c>
      <c r="B311" s="174">
        <f t="shared" si="60"/>
        <v>41</v>
      </c>
      <c r="C311" s="175" t="str">
        <f t="shared" si="61"/>
        <v/>
      </c>
      <c r="D311" s="176" t="str">
        <f t="shared" si="62"/>
        <v/>
      </c>
      <c r="E311" s="167"/>
      <c r="F311" s="177" t="str">
        <f t="shared" si="56"/>
        <v/>
      </c>
      <c r="G311" s="169" t="str">
        <f t="shared" si="57"/>
        <v/>
      </c>
      <c r="H311" s="177" t="str">
        <f t="shared" si="52"/>
        <v/>
      </c>
      <c r="I311" s="177" t="str">
        <f t="shared" si="53"/>
        <v/>
      </c>
      <c r="J311" s="178" t="str">
        <f t="shared" si="54"/>
        <v/>
      </c>
      <c r="K311" s="171" t="str">
        <f t="shared" si="55"/>
        <v/>
      </c>
      <c r="L311" s="179" t="e">
        <f t="shared" si="58"/>
        <v>#VALUE!</v>
      </c>
      <c r="M311" s="180"/>
      <c r="N311" s="216">
        <f t="shared" si="64"/>
        <v>293</v>
      </c>
      <c r="R311" s="188"/>
      <c r="S311" s="191"/>
      <c r="T311" s="190"/>
    </row>
    <row r="312" spans="1:20" ht="13.75" thickBot="1" x14ac:dyDescent="0.85">
      <c r="A312" s="79">
        <f t="shared" si="59"/>
        <v>294</v>
      </c>
      <c r="B312" s="174">
        <f t="shared" si="60"/>
        <v>41</v>
      </c>
      <c r="C312" s="175" t="str">
        <f t="shared" si="61"/>
        <v/>
      </c>
      <c r="D312" s="176" t="str">
        <f t="shared" si="62"/>
        <v/>
      </c>
      <c r="E312" s="167"/>
      <c r="F312" s="177" t="str">
        <f t="shared" si="56"/>
        <v/>
      </c>
      <c r="G312" s="169" t="str">
        <f t="shared" si="57"/>
        <v/>
      </c>
      <c r="H312" s="177" t="str">
        <f t="shared" si="52"/>
        <v/>
      </c>
      <c r="I312" s="177" t="str">
        <f t="shared" si="53"/>
        <v/>
      </c>
      <c r="J312" s="178" t="str">
        <f t="shared" si="54"/>
        <v/>
      </c>
      <c r="K312" s="171" t="str">
        <f t="shared" si="55"/>
        <v/>
      </c>
      <c r="L312" s="179" t="e">
        <f t="shared" si="58"/>
        <v>#VALUE!</v>
      </c>
      <c r="M312" s="180"/>
      <c r="N312" s="216">
        <f t="shared" ref="N312:N327" si="65">N311+1</f>
        <v>294</v>
      </c>
      <c r="R312" s="188"/>
      <c r="S312" s="191"/>
      <c r="T312" s="190"/>
    </row>
    <row r="313" spans="1:20" ht="13.75" thickBot="1" x14ac:dyDescent="0.85">
      <c r="A313" s="79">
        <f t="shared" si="59"/>
        <v>295</v>
      </c>
      <c r="B313" s="174">
        <f t="shared" si="60"/>
        <v>41</v>
      </c>
      <c r="C313" s="175" t="str">
        <f t="shared" si="61"/>
        <v/>
      </c>
      <c r="D313" s="176" t="str">
        <f t="shared" si="62"/>
        <v/>
      </c>
      <c r="E313" s="167"/>
      <c r="F313" s="177" t="str">
        <f t="shared" si="56"/>
        <v/>
      </c>
      <c r="G313" s="169" t="str">
        <f t="shared" si="57"/>
        <v/>
      </c>
      <c r="H313" s="177" t="str">
        <f t="shared" si="52"/>
        <v/>
      </c>
      <c r="I313" s="177" t="str">
        <f t="shared" si="53"/>
        <v/>
      </c>
      <c r="J313" s="178" t="str">
        <f t="shared" si="54"/>
        <v/>
      </c>
      <c r="K313" s="171" t="str">
        <f t="shared" si="55"/>
        <v/>
      </c>
      <c r="L313" s="179" t="e">
        <f t="shared" si="58"/>
        <v>#VALUE!</v>
      </c>
      <c r="M313" s="180"/>
      <c r="N313" s="216">
        <f t="shared" si="65"/>
        <v>295</v>
      </c>
      <c r="R313" s="188"/>
      <c r="S313" s="191"/>
      <c r="T313" s="190"/>
    </row>
    <row r="314" spans="1:20" ht="13.75" thickBot="1" x14ac:dyDescent="0.85">
      <c r="A314" s="79">
        <f t="shared" si="59"/>
        <v>296</v>
      </c>
      <c r="B314" s="174">
        <f t="shared" si="60"/>
        <v>41</v>
      </c>
      <c r="C314" s="175" t="str">
        <f t="shared" si="61"/>
        <v/>
      </c>
      <c r="D314" s="176" t="str">
        <f t="shared" si="62"/>
        <v/>
      </c>
      <c r="E314" s="167"/>
      <c r="F314" s="177" t="str">
        <f t="shared" si="56"/>
        <v/>
      </c>
      <c r="G314" s="169" t="str">
        <f t="shared" si="57"/>
        <v/>
      </c>
      <c r="H314" s="177" t="str">
        <f t="shared" si="52"/>
        <v/>
      </c>
      <c r="I314" s="177" t="str">
        <f t="shared" si="53"/>
        <v/>
      </c>
      <c r="J314" s="178" t="str">
        <f t="shared" si="54"/>
        <v/>
      </c>
      <c r="K314" s="171" t="str">
        <f t="shared" si="55"/>
        <v/>
      </c>
      <c r="L314" s="179" t="e">
        <f t="shared" si="58"/>
        <v>#VALUE!</v>
      </c>
      <c r="M314" s="180"/>
      <c r="N314" s="216">
        <f t="shared" si="65"/>
        <v>296</v>
      </c>
      <c r="R314" s="188"/>
      <c r="S314" s="191"/>
      <c r="T314" s="190"/>
    </row>
    <row r="315" spans="1:20" ht="13.75" thickBot="1" x14ac:dyDescent="0.85">
      <c r="A315" s="79">
        <f t="shared" si="59"/>
        <v>297</v>
      </c>
      <c r="B315" s="174">
        <f t="shared" si="60"/>
        <v>41</v>
      </c>
      <c r="C315" s="175" t="str">
        <f t="shared" si="61"/>
        <v/>
      </c>
      <c r="D315" s="176" t="str">
        <f t="shared" si="62"/>
        <v/>
      </c>
      <c r="E315" s="167"/>
      <c r="F315" s="177" t="str">
        <f t="shared" si="56"/>
        <v/>
      </c>
      <c r="G315" s="169" t="str">
        <f t="shared" si="57"/>
        <v/>
      </c>
      <c r="H315" s="177" t="str">
        <f t="shared" si="52"/>
        <v/>
      </c>
      <c r="I315" s="177" t="str">
        <f t="shared" si="53"/>
        <v/>
      </c>
      <c r="J315" s="178" t="str">
        <f t="shared" si="54"/>
        <v/>
      </c>
      <c r="K315" s="171" t="str">
        <f t="shared" si="55"/>
        <v/>
      </c>
      <c r="L315" s="179" t="e">
        <f t="shared" si="58"/>
        <v>#VALUE!</v>
      </c>
      <c r="M315" s="180"/>
      <c r="N315" s="216">
        <f t="shared" si="65"/>
        <v>297</v>
      </c>
      <c r="R315" s="188"/>
      <c r="S315" s="191"/>
      <c r="T315" s="190"/>
    </row>
    <row r="316" spans="1:20" ht="13.75" thickBot="1" x14ac:dyDescent="0.85">
      <c r="A316" s="79">
        <f t="shared" si="59"/>
        <v>298</v>
      </c>
      <c r="B316" s="174">
        <f t="shared" si="60"/>
        <v>41</v>
      </c>
      <c r="C316" s="175" t="str">
        <f t="shared" si="61"/>
        <v/>
      </c>
      <c r="D316" s="176" t="str">
        <f t="shared" si="62"/>
        <v/>
      </c>
      <c r="E316" s="167"/>
      <c r="F316" s="177" t="str">
        <f t="shared" si="56"/>
        <v/>
      </c>
      <c r="G316" s="169" t="str">
        <f t="shared" si="57"/>
        <v/>
      </c>
      <c r="H316" s="177" t="str">
        <f t="shared" si="52"/>
        <v/>
      </c>
      <c r="I316" s="177" t="str">
        <f t="shared" si="53"/>
        <v/>
      </c>
      <c r="J316" s="178" t="str">
        <f t="shared" si="54"/>
        <v/>
      </c>
      <c r="K316" s="171" t="str">
        <f t="shared" si="55"/>
        <v/>
      </c>
      <c r="L316" s="179" t="e">
        <f t="shared" si="58"/>
        <v>#VALUE!</v>
      </c>
      <c r="M316" s="180"/>
      <c r="N316" s="216">
        <f t="shared" si="65"/>
        <v>298</v>
      </c>
      <c r="R316" s="188"/>
      <c r="S316" s="191"/>
      <c r="T316" s="190"/>
    </row>
    <row r="317" spans="1:20" ht="13.75" thickBot="1" x14ac:dyDescent="0.85">
      <c r="A317" s="79">
        <f t="shared" si="59"/>
        <v>299</v>
      </c>
      <c r="B317" s="174">
        <f t="shared" si="60"/>
        <v>41</v>
      </c>
      <c r="C317" s="175" t="str">
        <f t="shared" si="61"/>
        <v/>
      </c>
      <c r="D317" s="176" t="str">
        <f t="shared" si="62"/>
        <v/>
      </c>
      <c r="E317" s="167"/>
      <c r="F317" s="177" t="str">
        <f t="shared" si="56"/>
        <v/>
      </c>
      <c r="G317" s="169" t="str">
        <f t="shared" si="57"/>
        <v/>
      </c>
      <c r="H317" s="177" t="str">
        <f t="shared" si="52"/>
        <v/>
      </c>
      <c r="I317" s="177" t="str">
        <f t="shared" si="53"/>
        <v/>
      </c>
      <c r="J317" s="178" t="str">
        <f t="shared" si="54"/>
        <v/>
      </c>
      <c r="K317" s="171" t="str">
        <f t="shared" si="55"/>
        <v/>
      </c>
      <c r="L317" s="179" t="e">
        <f t="shared" si="58"/>
        <v>#VALUE!</v>
      </c>
      <c r="M317" s="180"/>
      <c r="N317" s="216">
        <f t="shared" si="65"/>
        <v>299</v>
      </c>
      <c r="R317" s="188"/>
      <c r="S317" s="191"/>
      <c r="T317" s="190"/>
    </row>
    <row r="318" spans="1:20" ht="13.75" thickBot="1" x14ac:dyDescent="0.85">
      <c r="A318" s="79">
        <f t="shared" si="59"/>
        <v>300</v>
      </c>
      <c r="B318" s="174">
        <f t="shared" si="60"/>
        <v>41</v>
      </c>
      <c r="C318" s="175" t="str">
        <f t="shared" si="61"/>
        <v/>
      </c>
      <c r="D318" s="176" t="str">
        <f t="shared" si="62"/>
        <v/>
      </c>
      <c r="E318" s="181">
        <f>SUM(D309:D318)</f>
        <v>0</v>
      </c>
      <c r="F318" s="177" t="str">
        <f t="shared" si="56"/>
        <v/>
      </c>
      <c r="G318" s="169" t="str">
        <f t="shared" si="57"/>
        <v/>
      </c>
      <c r="H318" s="177" t="str">
        <f t="shared" si="52"/>
        <v/>
      </c>
      <c r="I318" s="177" t="str">
        <f t="shared" si="53"/>
        <v/>
      </c>
      <c r="J318" s="178" t="str">
        <f t="shared" si="54"/>
        <v/>
      </c>
      <c r="K318" s="171" t="str">
        <f t="shared" si="55"/>
        <v/>
      </c>
      <c r="L318" s="179" t="e">
        <f t="shared" si="58"/>
        <v>#VALUE!</v>
      </c>
      <c r="M318" s="180"/>
      <c r="N318" s="216">
        <f t="shared" si="65"/>
        <v>300</v>
      </c>
      <c r="R318" s="188"/>
      <c r="S318" s="191"/>
      <c r="T318" s="190"/>
    </row>
    <row r="319" spans="1:20" ht="13.75" thickBot="1" x14ac:dyDescent="0.85">
      <c r="A319" s="79">
        <f t="shared" si="59"/>
        <v>301</v>
      </c>
      <c r="B319" s="174">
        <f t="shared" si="60"/>
        <v>41</v>
      </c>
      <c r="C319" s="175" t="str">
        <f t="shared" si="61"/>
        <v/>
      </c>
      <c r="D319" s="176" t="str">
        <f t="shared" si="62"/>
        <v/>
      </c>
      <c r="E319" s="167"/>
      <c r="F319" s="177" t="str">
        <f t="shared" si="56"/>
        <v/>
      </c>
      <c r="G319" s="169" t="str">
        <f t="shared" si="57"/>
        <v/>
      </c>
      <c r="H319" s="177" t="str">
        <f t="shared" si="52"/>
        <v/>
      </c>
      <c r="I319" s="177" t="str">
        <f t="shared" si="53"/>
        <v/>
      </c>
      <c r="J319" s="178" t="str">
        <f t="shared" si="54"/>
        <v/>
      </c>
      <c r="K319" s="171" t="str">
        <f t="shared" si="55"/>
        <v/>
      </c>
      <c r="L319" s="179" t="e">
        <f t="shared" si="58"/>
        <v>#VALUE!</v>
      </c>
      <c r="M319" s="180"/>
      <c r="N319" s="216">
        <f t="shared" si="65"/>
        <v>301</v>
      </c>
      <c r="R319" s="188"/>
      <c r="S319" s="191"/>
      <c r="T319" s="190"/>
    </row>
    <row r="320" spans="1:20" ht="13.75" thickBot="1" x14ac:dyDescent="0.85">
      <c r="A320" s="79">
        <f t="shared" si="59"/>
        <v>302</v>
      </c>
      <c r="B320" s="174">
        <f t="shared" si="60"/>
        <v>41</v>
      </c>
      <c r="C320" s="175" t="str">
        <f t="shared" si="61"/>
        <v/>
      </c>
      <c r="D320" s="176" t="str">
        <f t="shared" si="62"/>
        <v/>
      </c>
      <c r="E320" s="167"/>
      <c r="F320" s="177" t="str">
        <f t="shared" si="56"/>
        <v/>
      </c>
      <c r="G320" s="169" t="str">
        <f t="shared" si="57"/>
        <v/>
      </c>
      <c r="H320" s="177" t="str">
        <f t="shared" si="52"/>
        <v/>
      </c>
      <c r="I320" s="177" t="str">
        <f t="shared" si="53"/>
        <v/>
      </c>
      <c r="J320" s="178" t="str">
        <f t="shared" si="54"/>
        <v/>
      </c>
      <c r="K320" s="171" t="str">
        <f t="shared" si="55"/>
        <v/>
      </c>
      <c r="L320" s="179" t="e">
        <f t="shared" si="58"/>
        <v>#VALUE!</v>
      </c>
      <c r="M320" s="180"/>
      <c r="N320" s="216">
        <f t="shared" si="65"/>
        <v>302</v>
      </c>
      <c r="R320" s="188"/>
      <c r="S320" s="191"/>
      <c r="T320" s="190"/>
    </row>
    <row r="321" spans="1:20" ht="13.75" thickBot="1" x14ac:dyDescent="0.85">
      <c r="A321" s="79">
        <f t="shared" si="59"/>
        <v>303</v>
      </c>
      <c r="B321" s="174">
        <f t="shared" si="60"/>
        <v>41</v>
      </c>
      <c r="C321" s="175" t="str">
        <f t="shared" si="61"/>
        <v/>
      </c>
      <c r="D321" s="176" t="str">
        <f t="shared" si="62"/>
        <v/>
      </c>
      <c r="E321" s="167"/>
      <c r="F321" s="177" t="str">
        <f t="shared" si="56"/>
        <v/>
      </c>
      <c r="G321" s="169" t="str">
        <f t="shared" si="57"/>
        <v/>
      </c>
      <c r="H321" s="177" t="str">
        <f t="shared" si="52"/>
        <v/>
      </c>
      <c r="I321" s="177" t="str">
        <f t="shared" si="53"/>
        <v/>
      </c>
      <c r="J321" s="178" t="str">
        <f t="shared" si="54"/>
        <v/>
      </c>
      <c r="K321" s="171" t="str">
        <f t="shared" si="55"/>
        <v/>
      </c>
      <c r="L321" s="179" t="e">
        <f t="shared" si="58"/>
        <v>#VALUE!</v>
      </c>
      <c r="M321" s="180"/>
      <c r="N321" s="216">
        <f t="shared" si="65"/>
        <v>303</v>
      </c>
      <c r="R321" s="188"/>
      <c r="S321" s="191"/>
      <c r="T321" s="190"/>
    </row>
    <row r="322" spans="1:20" ht="13.75" thickBot="1" x14ac:dyDescent="0.85">
      <c r="A322" s="79">
        <f t="shared" si="59"/>
        <v>304</v>
      </c>
      <c r="B322" s="174">
        <f t="shared" si="60"/>
        <v>41</v>
      </c>
      <c r="C322" s="175" t="str">
        <f t="shared" si="61"/>
        <v/>
      </c>
      <c r="D322" s="176" t="str">
        <f t="shared" si="62"/>
        <v/>
      </c>
      <c r="E322" s="167"/>
      <c r="F322" s="177" t="str">
        <f t="shared" si="56"/>
        <v/>
      </c>
      <c r="G322" s="169" t="str">
        <f t="shared" si="57"/>
        <v/>
      </c>
      <c r="H322" s="177" t="str">
        <f t="shared" si="52"/>
        <v/>
      </c>
      <c r="I322" s="177" t="str">
        <f t="shared" si="53"/>
        <v/>
      </c>
      <c r="J322" s="178" t="str">
        <f t="shared" si="54"/>
        <v/>
      </c>
      <c r="K322" s="171" t="str">
        <f t="shared" si="55"/>
        <v/>
      </c>
      <c r="L322" s="179" t="e">
        <f t="shared" si="58"/>
        <v>#VALUE!</v>
      </c>
      <c r="M322" s="180"/>
      <c r="N322" s="216">
        <f t="shared" si="65"/>
        <v>304</v>
      </c>
      <c r="R322" s="188"/>
      <c r="S322" s="191"/>
      <c r="T322" s="190"/>
    </row>
    <row r="323" spans="1:20" ht="13.75" thickBot="1" x14ac:dyDescent="0.85">
      <c r="A323" s="79">
        <f t="shared" si="59"/>
        <v>305</v>
      </c>
      <c r="B323" s="174">
        <f t="shared" si="60"/>
        <v>41</v>
      </c>
      <c r="C323" s="175" t="str">
        <f t="shared" si="61"/>
        <v/>
      </c>
      <c r="D323" s="176" t="str">
        <f t="shared" si="62"/>
        <v/>
      </c>
      <c r="E323" s="167"/>
      <c r="F323" s="177" t="str">
        <f t="shared" si="56"/>
        <v/>
      </c>
      <c r="G323" s="169" t="str">
        <f t="shared" si="57"/>
        <v/>
      </c>
      <c r="H323" s="177" t="str">
        <f t="shared" si="52"/>
        <v/>
      </c>
      <c r="I323" s="177" t="str">
        <f t="shared" si="53"/>
        <v/>
      </c>
      <c r="J323" s="178" t="str">
        <f t="shared" si="54"/>
        <v/>
      </c>
      <c r="K323" s="171" t="str">
        <f t="shared" si="55"/>
        <v/>
      </c>
      <c r="L323" s="179" t="e">
        <f t="shared" si="58"/>
        <v>#VALUE!</v>
      </c>
      <c r="M323" s="180"/>
      <c r="N323" s="216">
        <f t="shared" si="65"/>
        <v>305</v>
      </c>
      <c r="R323" s="188"/>
      <c r="S323" s="191"/>
      <c r="T323" s="190"/>
    </row>
    <row r="324" spans="1:20" ht="13.75" thickBot="1" x14ac:dyDescent="0.85">
      <c r="A324" s="79">
        <f t="shared" si="59"/>
        <v>306</v>
      </c>
      <c r="B324" s="174">
        <f t="shared" si="60"/>
        <v>41</v>
      </c>
      <c r="C324" s="175" t="str">
        <f t="shared" si="61"/>
        <v/>
      </c>
      <c r="D324" s="176" t="str">
        <f t="shared" si="62"/>
        <v/>
      </c>
      <c r="E324" s="167"/>
      <c r="F324" s="177" t="str">
        <f t="shared" si="56"/>
        <v/>
      </c>
      <c r="G324" s="169" t="str">
        <f t="shared" si="57"/>
        <v/>
      </c>
      <c r="H324" s="177" t="str">
        <f t="shared" si="52"/>
        <v/>
      </c>
      <c r="I324" s="177" t="str">
        <f t="shared" si="53"/>
        <v/>
      </c>
      <c r="J324" s="178" t="str">
        <f t="shared" si="54"/>
        <v/>
      </c>
      <c r="K324" s="171" t="str">
        <f t="shared" si="55"/>
        <v/>
      </c>
      <c r="L324" s="179" t="e">
        <f t="shared" si="58"/>
        <v>#VALUE!</v>
      </c>
      <c r="M324" s="180"/>
      <c r="N324" s="216">
        <f t="shared" si="65"/>
        <v>306</v>
      </c>
      <c r="R324" s="188"/>
      <c r="S324" s="191"/>
      <c r="T324" s="190"/>
    </row>
    <row r="325" spans="1:20" ht="13.75" thickBot="1" x14ac:dyDescent="0.85">
      <c r="A325" s="79">
        <f t="shared" si="59"/>
        <v>307</v>
      </c>
      <c r="B325" s="174">
        <f t="shared" si="60"/>
        <v>41</v>
      </c>
      <c r="C325" s="175" t="str">
        <f t="shared" si="61"/>
        <v/>
      </c>
      <c r="D325" s="176" t="str">
        <f t="shared" si="62"/>
        <v/>
      </c>
      <c r="E325" s="167"/>
      <c r="F325" s="177" t="str">
        <f t="shared" si="56"/>
        <v/>
      </c>
      <c r="G325" s="169" t="str">
        <f t="shared" si="57"/>
        <v/>
      </c>
      <c r="H325" s="177" t="str">
        <f t="shared" si="52"/>
        <v/>
      </c>
      <c r="I325" s="177" t="str">
        <f t="shared" si="53"/>
        <v/>
      </c>
      <c r="J325" s="178" t="str">
        <f t="shared" si="54"/>
        <v/>
      </c>
      <c r="K325" s="171" t="str">
        <f t="shared" si="55"/>
        <v/>
      </c>
      <c r="L325" s="179" t="e">
        <f t="shared" si="58"/>
        <v>#VALUE!</v>
      </c>
      <c r="M325" s="180"/>
      <c r="N325" s="216">
        <f t="shared" si="65"/>
        <v>307</v>
      </c>
      <c r="R325" s="188"/>
      <c r="S325" s="191"/>
      <c r="T325" s="190"/>
    </row>
    <row r="326" spans="1:20" ht="13.75" thickBot="1" x14ac:dyDescent="0.85">
      <c r="A326" s="79">
        <f t="shared" si="59"/>
        <v>308</v>
      </c>
      <c r="B326" s="174">
        <f t="shared" si="60"/>
        <v>41</v>
      </c>
      <c r="C326" s="175" t="str">
        <f t="shared" si="61"/>
        <v/>
      </c>
      <c r="D326" s="176" t="str">
        <f t="shared" si="62"/>
        <v/>
      </c>
      <c r="E326" s="167"/>
      <c r="F326" s="177" t="str">
        <f t="shared" si="56"/>
        <v/>
      </c>
      <c r="G326" s="169" t="str">
        <f t="shared" si="57"/>
        <v/>
      </c>
      <c r="H326" s="177" t="str">
        <f t="shared" si="52"/>
        <v/>
      </c>
      <c r="I326" s="177" t="str">
        <f t="shared" si="53"/>
        <v/>
      </c>
      <c r="J326" s="178" t="str">
        <f t="shared" si="54"/>
        <v/>
      </c>
      <c r="K326" s="171" t="str">
        <f t="shared" si="55"/>
        <v/>
      </c>
      <c r="L326" s="179" t="e">
        <f t="shared" si="58"/>
        <v>#VALUE!</v>
      </c>
      <c r="M326" s="180"/>
      <c r="N326" s="216">
        <f t="shared" si="65"/>
        <v>308</v>
      </c>
      <c r="R326" s="188"/>
      <c r="S326" s="191"/>
      <c r="T326" s="190"/>
    </row>
    <row r="327" spans="1:20" ht="13.75" thickBot="1" x14ac:dyDescent="0.85">
      <c r="A327" s="79">
        <f t="shared" si="59"/>
        <v>309</v>
      </c>
      <c r="B327" s="174">
        <f t="shared" si="60"/>
        <v>41</v>
      </c>
      <c r="C327" s="175" t="str">
        <f t="shared" si="61"/>
        <v/>
      </c>
      <c r="D327" s="176" t="str">
        <f t="shared" si="62"/>
        <v/>
      </c>
      <c r="E327" s="167"/>
      <c r="F327" s="177" t="str">
        <f t="shared" si="56"/>
        <v/>
      </c>
      <c r="G327" s="169" t="str">
        <f t="shared" si="57"/>
        <v/>
      </c>
      <c r="H327" s="177" t="str">
        <f t="shared" si="52"/>
        <v/>
      </c>
      <c r="I327" s="177" t="str">
        <f t="shared" si="53"/>
        <v/>
      </c>
      <c r="J327" s="178" t="str">
        <f t="shared" si="54"/>
        <v/>
      </c>
      <c r="K327" s="171" t="str">
        <f t="shared" si="55"/>
        <v/>
      </c>
      <c r="L327" s="179" t="e">
        <f t="shared" si="58"/>
        <v>#VALUE!</v>
      </c>
      <c r="M327" s="180"/>
      <c r="N327" s="216">
        <f t="shared" si="65"/>
        <v>309</v>
      </c>
      <c r="R327" s="188"/>
      <c r="S327" s="191"/>
      <c r="T327" s="190"/>
    </row>
    <row r="328" spans="1:20" ht="13.75" thickBot="1" x14ac:dyDescent="0.85">
      <c r="A328" s="79">
        <f t="shared" si="59"/>
        <v>310</v>
      </c>
      <c r="B328" s="174">
        <f t="shared" si="60"/>
        <v>41</v>
      </c>
      <c r="C328" s="175" t="str">
        <f t="shared" si="61"/>
        <v/>
      </c>
      <c r="D328" s="176" t="str">
        <f t="shared" si="62"/>
        <v/>
      </c>
      <c r="E328" s="181">
        <f>SUM(D319:D328)</f>
        <v>0</v>
      </c>
      <c r="F328" s="177" t="str">
        <f t="shared" si="56"/>
        <v/>
      </c>
      <c r="G328" s="169" t="str">
        <f t="shared" si="57"/>
        <v/>
      </c>
      <c r="H328" s="177" t="str">
        <f t="shared" si="52"/>
        <v/>
      </c>
      <c r="I328" s="177" t="str">
        <f t="shared" si="53"/>
        <v/>
      </c>
      <c r="J328" s="178" t="str">
        <f t="shared" si="54"/>
        <v/>
      </c>
      <c r="K328" s="171" t="str">
        <f t="shared" si="55"/>
        <v/>
      </c>
      <c r="L328" s="179" t="e">
        <f t="shared" si="58"/>
        <v>#VALUE!</v>
      </c>
      <c r="M328" s="180"/>
      <c r="N328" s="216">
        <f t="shared" ref="N328:N375" si="66">N327+1</f>
        <v>310</v>
      </c>
      <c r="R328" s="188"/>
      <c r="S328" s="191"/>
      <c r="T328" s="190"/>
    </row>
    <row r="329" spans="1:20" ht="13.75" thickBot="1" x14ac:dyDescent="0.85">
      <c r="A329" s="79">
        <f t="shared" si="59"/>
        <v>311</v>
      </c>
      <c r="B329" s="174">
        <f t="shared" si="60"/>
        <v>41</v>
      </c>
      <c r="C329" s="175" t="str">
        <f t="shared" si="61"/>
        <v/>
      </c>
      <c r="D329" s="176" t="str">
        <f t="shared" si="62"/>
        <v/>
      </c>
      <c r="E329" s="167"/>
      <c r="F329" s="177" t="str">
        <f t="shared" si="56"/>
        <v/>
      </c>
      <c r="G329" s="169" t="str">
        <f t="shared" si="57"/>
        <v/>
      </c>
      <c r="H329" s="177" t="str">
        <f t="shared" si="52"/>
        <v/>
      </c>
      <c r="I329" s="177" t="str">
        <f t="shared" si="53"/>
        <v/>
      </c>
      <c r="J329" s="178" t="str">
        <f t="shared" si="54"/>
        <v/>
      </c>
      <c r="K329" s="171" t="str">
        <f t="shared" si="55"/>
        <v/>
      </c>
      <c r="L329" s="179" t="e">
        <f t="shared" si="58"/>
        <v>#VALUE!</v>
      </c>
      <c r="M329" s="180"/>
      <c r="N329" s="216">
        <f t="shared" si="66"/>
        <v>311</v>
      </c>
      <c r="R329" s="188"/>
      <c r="S329" s="191"/>
      <c r="T329" s="190"/>
    </row>
    <row r="330" spans="1:20" ht="13.75" thickBot="1" x14ac:dyDescent="0.85">
      <c r="A330" s="79">
        <f t="shared" si="59"/>
        <v>312</v>
      </c>
      <c r="B330" s="174">
        <f t="shared" si="60"/>
        <v>41</v>
      </c>
      <c r="C330" s="175" t="str">
        <f t="shared" si="61"/>
        <v/>
      </c>
      <c r="D330" s="176" t="str">
        <f t="shared" si="62"/>
        <v/>
      </c>
      <c r="E330" s="167"/>
      <c r="F330" s="177" t="str">
        <f t="shared" si="56"/>
        <v/>
      </c>
      <c r="G330" s="169" t="str">
        <f t="shared" si="57"/>
        <v/>
      </c>
      <c r="H330" s="177" t="str">
        <f t="shared" si="52"/>
        <v/>
      </c>
      <c r="I330" s="177" t="str">
        <f t="shared" si="53"/>
        <v/>
      </c>
      <c r="J330" s="178" t="str">
        <f t="shared" si="54"/>
        <v/>
      </c>
      <c r="K330" s="171" t="str">
        <f t="shared" si="55"/>
        <v/>
      </c>
      <c r="L330" s="179" t="e">
        <f t="shared" si="58"/>
        <v>#VALUE!</v>
      </c>
      <c r="M330" s="180"/>
      <c r="N330" s="216">
        <f t="shared" si="66"/>
        <v>312</v>
      </c>
      <c r="R330" s="188"/>
      <c r="S330" s="191"/>
      <c r="T330" s="190"/>
    </row>
    <row r="331" spans="1:20" ht="13.75" thickBot="1" x14ac:dyDescent="0.85">
      <c r="A331" s="79">
        <f t="shared" si="59"/>
        <v>313</v>
      </c>
      <c r="B331" s="174">
        <f t="shared" si="60"/>
        <v>41</v>
      </c>
      <c r="C331" s="175" t="str">
        <f t="shared" si="61"/>
        <v/>
      </c>
      <c r="D331" s="176" t="str">
        <f t="shared" si="62"/>
        <v/>
      </c>
      <c r="E331" s="167"/>
      <c r="F331" s="177" t="str">
        <f t="shared" si="56"/>
        <v/>
      </c>
      <c r="G331" s="169" t="str">
        <f t="shared" si="57"/>
        <v/>
      </c>
      <c r="H331" s="177" t="str">
        <f t="shared" si="52"/>
        <v/>
      </c>
      <c r="I331" s="177" t="str">
        <f t="shared" si="53"/>
        <v/>
      </c>
      <c r="J331" s="178" t="str">
        <f t="shared" si="54"/>
        <v/>
      </c>
      <c r="K331" s="171" t="str">
        <f t="shared" si="55"/>
        <v/>
      </c>
      <c r="L331" s="179" t="e">
        <f t="shared" si="58"/>
        <v>#VALUE!</v>
      </c>
      <c r="M331" s="180"/>
      <c r="N331" s="216">
        <f t="shared" si="66"/>
        <v>313</v>
      </c>
      <c r="R331" s="188"/>
      <c r="S331" s="191"/>
      <c r="T331" s="190"/>
    </row>
    <row r="332" spans="1:20" ht="13.75" thickBot="1" x14ac:dyDescent="0.85">
      <c r="A332" s="79">
        <f t="shared" si="59"/>
        <v>314</v>
      </c>
      <c r="B332" s="174">
        <f t="shared" si="60"/>
        <v>41</v>
      </c>
      <c r="C332" s="175" t="str">
        <f t="shared" si="61"/>
        <v/>
      </c>
      <c r="D332" s="176" t="str">
        <f t="shared" si="62"/>
        <v/>
      </c>
      <c r="E332" s="167"/>
      <c r="F332" s="177" t="str">
        <f t="shared" si="56"/>
        <v/>
      </c>
      <c r="G332" s="169" t="str">
        <f t="shared" si="57"/>
        <v/>
      </c>
      <c r="H332" s="177" t="str">
        <f t="shared" si="52"/>
        <v/>
      </c>
      <c r="I332" s="177" t="str">
        <f t="shared" si="53"/>
        <v/>
      </c>
      <c r="J332" s="178" t="str">
        <f t="shared" si="54"/>
        <v/>
      </c>
      <c r="K332" s="171" t="str">
        <f t="shared" si="55"/>
        <v/>
      </c>
      <c r="L332" s="179" t="e">
        <f t="shared" si="58"/>
        <v>#VALUE!</v>
      </c>
      <c r="M332" s="180"/>
      <c r="N332" s="216">
        <f t="shared" si="66"/>
        <v>314</v>
      </c>
      <c r="P332" s="81">
        <f>COUNT(M19:M379)</f>
        <v>41</v>
      </c>
      <c r="R332" s="188"/>
      <c r="S332" s="191"/>
      <c r="T332" s="190"/>
    </row>
    <row r="333" spans="1:20" ht="13.75" thickBot="1" x14ac:dyDescent="0.85">
      <c r="A333" s="79">
        <f t="shared" si="59"/>
        <v>315</v>
      </c>
      <c r="B333" s="174">
        <f t="shared" si="60"/>
        <v>41</v>
      </c>
      <c r="C333" s="175" t="str">
        <f t="shared" si="61"/>
        <v/>
      </c>
      <c r="D333" s="176" t="str">
        <f t="shared" si="62"/>
        <v/>
      </c>
      <c r="E333" s="167"/>
      <c r="F333" s="177" t="str">
        <f t="shared" si="56"/>
        <v/>
      </c>
      <c r="G333" s="169" t="str">
        <f t="shared" si="57"/>
        <v/>
      </c>
      <c r="H333" s="177" t="str">
        <f t="shared" si="52"/>
        <v/>
      </c>
      <c r="I333" s="177" t="str">
        <f t="shared" si="53"/>
        <v/>
      </c>
      <c r="J333" s="178" t="str">
        <f t="shared" si="54"/>
        <v/>
      </c>
      <c r="K333" s="171" t="str">
        <f t="shared" si="55"/>
        <v/>
      </c>
      <c r="L333" s="179" t="e">
        <f t="shared" si="58"/>
        <v>#VALUE!</v>
      </c>
      <c r="M333" s="180"/>
      <c r="N333" s="216">
        <f t="shared" si="66"/>
        <v>315</v>
      </c>
      <c r="R333" s="188"/>
      <c r="S333" s="191"/>
      <c r="T333" s="190"/>
    </row>
    <row r="334" spans="1:20" ht="13.75" thickBot="1" x14ac:dyDescent="0.85">
      <c r="A334" s="79">
        <f t="shared" si="59"/>
        <v>316</v>
      </c>
      <c r="B334" s="174">
        <f t="shared" si="60"/>
        <v>41</v>
      </c>
      <c r="C334" s="175" t="str">
        <f t="shared" si="61"/>
        <v/>
      </c>
      <c r="D334" s="176" t="str">
        <f t="shared" si="62"/>
        <v/>
      </c>
      <c r="E334" s="167"/>
      <c r="F334" s="177" t="str">
        <f t="shared" si="56"/>
        <v/>
      </c>
      <c r="G334" s="169" t="str">
        <f t="shared" si="57"/>
        <v/>
      </c>
      <c r="H334" s="177" t="str">
        <f t="shared" si="52"/>
        <v/>
      </c>
      <c r="I334" s="177" t="str">
        <f t="shared" si="53"/>
        <v/>
      </c>
      <c r="J334" s="178" t="str">
        <f t="shared" si="54"/>
        <v/>
      </c>
      <c r="K334" s="171" t="str">
        <f t="shared" si="55"/>
        <v/>
      </c>
      <c r="L334" s="179" t="e">
        <f t="shared" si="58"/>
        <v>#VALUE!</v>
      </c>
      <c r="M334" s="180"/>
      <c r="N334" s="216">
        <f t="shared" si="66"/>
        <v>316</v>
      </c>
      <c r="R334" s="188"/>
      <c r="S334" s="191"/>
      <c r="T334" s="190"/>
    </row>
    <row r="335" spans="1:20" ht="13.75" thickBot="1" x14ac:dyDescent="0.85">
      <c r="A335" s="79">
        <f t="shared" si="59"/>
        <v>317</v>
      </c>
      <c r="B335" s="174">
        <f t="shared" si="60"/>
        <v>41</v>
      </c>
      <c r="C335" s="175" t="str">
        <f t="shared" si="61"/>
        <v/>
      </c>
      <c r="D335" s="176" t="str">
        <f t="shared" si="62"/>
        <v/>
      </c>
      <c r="E335" s="167"/>
      <c r="F335" s="177" t="str">
        <f t="shared" si="56"/>
        <v/>
      </c>
      <c r="G335" s="169" t="str">
        <f t="shared" si="57"/>
        <v/>
      </c>
      <c r="H335" s="177" t="str">
        <f t="shared" si="52"/>
        <v/>
      </c>
      <c r="I335" s="177" t="str">
        <f t="shared" si="53"/>
        <v/>
      </c>
      <c r="J335" s="178" t="str">
        <f t="shared" si="54"/>
        <v/>
      </c>
      <c r="K335" s="171" t="str">
        <f t="shared" si="55"/>
        <v/>
      </c>
      <c r="L335" s="179" t="e">
        <f t="shared" si="58"/>
        <v>#VALUE!</v>
      </c>
      <c r="M335" s="180"/>
      <c r="N335" s="216">
        <f t="shared" si="66"/>
        <v>317</v>
      </c>
      <c r="R335" s="188"/>
      <c r="S335" s="191"/>
      <c r="T335" s="190"/>
    </row>
    <row r="336" spans="1:20" ht="13.75" thickBot="1" x14ac:dyDescent="0.85">
      <c r="A336" s="79">
        <f t="shared" si="59"/>
        <v>318</v>
      </c>
      <c r="B336" s="174">
        <f t="shared" si="60"/>
        <v>41</v>
      </c>
      <c r="C336" s="175" t="str">
        <f t="shared" si="61"/>
        <v/>
      </c>
      <c r="D336" s="176" t="str">
        <f t="shared" si="62"/>
        <v/>
      </c>
      <c r="E336" s="167"/>
      <c r="F336" s="177" t="str">
        <f t="shared" si="56"/>
        <v/>
      </c>
      <c r="G336" s="169" t="str">
        <f t="shared" si="57"/>
        <v/>
      </c>
      <c r="H336" s="177" t="str">
        <f t="shared" si="52"/>
        <v/>
      </c>
      <c r="I336" s="177" t="str">
        <f t="shared" si="53"/>
        <v/>
      </c>
      <c r="J336" s="178" t="str">
        <f t="shared" si="54"/>
        <v/>
      </c>
      <c r="K336" s="171" t="str">
        <f t="shared" si="55"/>
        <v/>
      </c>
      <c r="L336" s="179" t="e">
        <f t="shared" si="58"/>
        <v>#VALUE!</v>
      </c>
      <c r="M336" s="180"/>
      <c r="N336" s="216">
        <f t="shared" si="66"/>
        <v>318</v>
      </c>
      <c r="R336" s="188"/>
      <c r="S336" s="191"/>
      <c r="T336" s="190"/>
    </row>
    <row r="337" spans="1:20" ht="13.75" thickBot="1" x14ac:dyDescent="0.85">
      <c r="A337" s="79">
        <f t="shared" si="59"/>
        <v>319</v>
      </c>
      <c r="B337" s="174">
        <f t="shared" si="60"/>
        <v>41</v>
      </c>
      <c r="C337" s="175" t="str">
        <f t="shared" si="61"/>
        <v/>
      </c>
      <c r="D337" s="176" t="str">
        <f t="shared" si="62"/>
        <v/>
      </c>
      <c r="E337" s="167"/>
      <c r="F337" s="177" t="str">
        <f t="shared" si="56"/>
        <v/>
      </c>
      <c r="G337" s="169" t="str">
        <f t="shared" si="57"/>
        <v/>
      </c>
      <c r="H337" s="177" t="str">
        <f t="shared" si="52"/>
        <v/>
      </c>
      <c r="I337" s="177" t="str">
        <f t="shared" si="53"/>
        <v/>
      </c>
      <c r="J337" s="178" t="str">
        <f t="shared" si="54"/>
        <v/>
      </c>
      <c r="K337" s="171" t="str">
        <f t="shared" si="55"/>
        <v/>
      </c>
      <c r="L337" s="179" t="e">
        <f t="shared" si="58"/>
        <v>#VALUE!</v>
      </c>
      <c r="M337" s="180"/>
      <c r="N337" s="216">
        <f t="shared" si="66"/>
        <v>319</v>
      </c>
      <c r="R337" s="188"/>
      <c r="S337" s="191"/>
      <c r="T337" s="190"/>
    </row>
    <row r="338" spans="1:20" ht="13.75" thickBot="1" x14ac:dyDescent="0.85">
      <c r="A338" s="79">
        <f t="shared" si="59"/>
        <v>320</v>
      </c>
      <c r="B338" s="174">
        <f t="shared" si="60"/>
        <v>41</v>
      </c>
      <c r="C338" s="175" t="str">
        <f t="shared" si="61"/>
        <v/>
      </c>
      <c r="D338" s="176" t="str">
        <f t="shared" si="62"/>
        <v/>
      </c>
      <c r="E338" s="181">
        <f>SUM(D329:D338)</f>
        <v>0</v>
      </c>
      <c r="F338" s="177" t="str">
        <f t="shared" si="56"/>
        <v/>
      </c>
      <c r="G338" s="169" t="str">
        <f t="shared" si="57"/>
        <v/>
      </c>
      <c r="H338" s="177" t="str">
        <f t="shared" si="52"/>
        <v/>
      </c>
      <c r="I338" s="177" t="str">
        <f t="shared" si="53"/>
        <v/>
      </c>
      <c r="J338" s="178" t="str">
        <f t="shared" si="54"/>
        <v/>
      </c>
      <c r="K338" s="171" t="str">
        <f t="shared" si="55"/>
        <v/>
      </c>
      <c r="L338" s="179" t="e">
        <f t="shared" si="58"/>
        <v>#VALUE!</v>
      </c>
      <c r="M338" s="180"/>
      <c r="N338" s="216">
        <f t="shared" si="66"/>
        <v>320</v>
      </c>
      <c r="R338" s="188"/>
      <c r="S338" s="191"/>
      <c r="T338" s="190"/>
    </row>
    <row r="339" spans="1:20" ht="13.75" thickBot="1" x14ac:dyDescent="0.85">
      <c r="A339" s="79">
        <f t="shared" si="59"/>
        <v>321</v>
      </c>
      <c r="B339" s="174">
        <f t="shared" si="60"/>
        <v>41</v>
      </c>
      <c r="C339" s="175" t="str">
        <f t="shared" si="61"/>
        <v/>
      </c>
      <c r="D339" s="176" t="str">
        <f t="shared" si="62"/>
        <v/>
      </c>
      <c r="E339" s="167"/>
      <c r="F339" s="177" t="str">
        <f t="shared" si="56"/>
        <v/>
      </c>
      <c r="G339" s="169" t="str">
        <f t="shared" si="57"/>
        <v/>
      </c>
      <c r="H339" s="177" t="str">
        <f t="shared" ref="H339:H402" si="67">IF(M339&gt;0,($K$13*F339),"")</f>
        <v/>
      </c>
      <c r="I339" s="177" t="str">
        <f t="shared" ref="I339:I402" si="68">IF(M339&gt;0,($K$15*F339),"")</f>
        <v/>
      </c>
      <c r="J339" s="178" t="str">
        <f t="shared" ref="J339:J402" si="69">IF(M339&gt;0,((F339*$K$9)*$O$12),"")</f>
        <v/>
      </c>
      <c r="K339" s="171" t="str">
        <f t="shared" ref="K339:K402" si="70">IF(G339&gt;$I$12,((G339-$I$12)*$K$17),"")</f>
        <v/>
      </c>
      <c r="L339" s="179" t="e">
        <f t="shared" si="58"/>
        <v>#VALUE!</v>
      </c>
      <c r="M339" s="180"/>
      <c r="N339" s="216">
        <f t="shared" si="66"/>
        <v>321</v>
      </c>
      <c r="R339" s="188"/>
      <c r="S339" s="191"/>
      <c r="T339" s="190"/>
    </row>
    <row r="340" spans="1:20" ht="13.75" thickBot="1" x14ac:dyDescent="0.85">
      <c r="A340" s="79">
        <f t="shared" si="59"/>
        <v>322</v>
      </c>
      <c r="B340" s="174">
        <f t="shared" si="60"/>
        <v>41</v>
      </c>
      <c r="C340" s="175" t="str">
        <f t="shared" si="61"/>
        <v/>
      </c>
      <c r="D340" s="176" t="str">
        <f t="shared" si="62"/>
        <v/>
      </c>
      <c r="E340" s="167"/>
      <c r="F340" s="177" t="str">
        <f t="shared" ref="F340:F403" si="71">IF(M340&gt;0,(F339+D340),"")</f>
        <v/>
      </c>
      <c r="G340" s="169" t="str">
        <f t="shared" ref="G340:G403" si="72">IF(M340&gt;0,(F340+$E$17+$I$13),"")</f>
        <v/>
      </c>
      <c r="H340" s="177" t="str">
        <f t="shared" si="67"/>
        <v/>
      </c>
      <c r="I340" s="177" t="str">
        <f t="shared" si="68"/>
        <v/>
      </c>
      <c r="J340" s="178" t="str">
        <f t="shared" si="69"/>
        <v/>
      </c>
      <c r="K340" s="171" t="str">
        <f t="shared" si="70"/>
        <v/>
      </c>
      <c r="L340" s="179" t="e">
        <f t="shared" ref="L340:L403" si="73">0.052*K$12*G340</f>
        <v>#VALUE!</v>
      </c>
      <c r="M340" s="180"/>
      <c r="N340" s="216">
        <f t="shared" si="66"/>
        <v>322</v>
      </c>
      <c r="R340" s="188"/>
      <c r="S340" s="191"/>
      <c r="T340" s="190"/>
    </row>
    <row r="341" spans="1:20" ht="13.75" thickBot="1" x14ac:dyDescent="0.85">
      <c r="A341" s="79">
        <f t="shared" ref="A341:A404" si="74">A340+1</f>
        <v>323</v>
      </c>
      <c r="B341" s="174">
        <f t="shared" ref="B341:B404" si="75">IF(M341&lt;=1,(0),IF(M341&lt;3600,(1),IF(M341&gt;=3601,(2),"")))+B340</f>
        <v>41</v>
      </c>
      <c r="C341" s="175" t="str">
        <f t="shared" ref="C341:C404" si="76">IF(M341&gt;0,($I$14-B341),"")</f>
        <v/>
      </c>
      <c r="D341" s="176" t="str">
        <f t="shared" ref="D341:D404" si="77">IF(M341&gt;0,(M341/100),"")</f>
        <v/>
      </c>
      <c r="E341" s="167"/>
      <c r="F341" s="177" t="str">
        <f t="shared" si="71"/>
        <v/>
      </c>
      <c r="G341" s="169" t="str">
        <f t="shared" si="72"/>
        <v/>
      </c>
      <c r="H341" s="177" t="str">
        <f t="shared" si="67"/>
        <v/>
      </c>
      <c r="I341" s="177" t="str">
        <f t="shared" si="68"/>
        <v/>
      </c>
      <c r="J341" s="178" t="str">
        <f t="shared" si="69"/>
        <v/>
      </c>
      <c r="K341" s="171" t="str">
        <f t="shared" si="70"/>
        <v/>
      </c>
      <c r="L341" s="179" t="e">
        <f t="shared" si="73"/>
        <v>#VALUE!</v>
      </c>
      <c r="M341" s="180"/>
      <c r="N341" s="216">
        <f t="shared" si="66"/>
        <v>323</v>
      </c>
      <c r="R341" s="188"/>
      <c r="S341" s="191"/>
      <c r="T341" s="190"/>
    </row>
    <row r="342" spans="1:20" ht="13.75" thickBot="1" x14ac:dyDescent="0.85">
      <c r="A342" s="79">
        <f t="shared" si="74"/>
        <v>324</v>
      </c>
      <c r="B342" s="174">
        <f t="shared" si="75"/>
        <v>41</v>
      </c>
      <c r="C342" s="175" t="str">
        <f t="shared" si="76"/>
        <v/>
      </c>
      <c r="D342" s="176" t="str">
        <f t="shared" si="77"/>
        <v/>
      </c>
      <c r="E342" s="167"/>
      <c r="F342" s="177" t="str">
        <f t="shared" si="71"/>
        <v/>
      </c>
      <c r="G342" s="169" t="str">
        <f t="shared" si="72"/>
        <v/>
      </c>
      <c r="H342" s="177" t="str">
        <f t="shared" si="67"/>
        <v/>
      </c>
      <c r="I342" s="177" t="str">
        <f t="shared" si="68"/>
        <v/>
      </c>
      <c r="J342" s="178" t="str">
        <f t="shared" si="69"/>
        <v/>
      </c>
      <c r="K342" s="171" t="str">
        <f t="shared" si="70"/>
        <v/>
      </c>
      <c r="L342" s="179" t="e">
        <f t="shared" si="73"/>
        <v>#VALUE!</v>
      </c>
      <c r="M342" s="180"/>
      <c r="N342" s="216">
        <f t="shared" si="66"/>
        <v>324</v>
      </c>
      <c r="R342" s="188"/>
      <c r="S342" s="191"/>
      <c r="T342" s="190"/>
    </row>
    <row r="343" spans="1:20" ht="13.75" thickBot="1" x14ac:dyDescent="0.85">
      <c r="A343" s="79">
        <f t="shared" si="74"/>
        <v>325</v>
      </c>
      <c r="B343" s="174">
        <f t="shared" si="75"/>
        <v>41</v>
      </c>
      <c r="C343" s="175" t="str">
        <f t="shared" si="76"/>
        <v/>
      </c>
      <c r="D343" s="176" t="str">
        <f t="shared" si="77"/>
        <v/>
      </c>
      <c r="E343" s="167"/>
      <c r="F343" s="177" t="str">
        <f t="shared" si="71"/>
        <v/>
      </c>
      <c r="G343" s="169" t="str">
        <f t="shared" si="72"/>
        <v/>
      </c>
      <c r="H343" s="177" t="str">
        <f t="shared" si="67"/>
        <v/>
      </c>
      <c r="I343" s="177" t="str">
        <f t="shared" si="68"/>
        <v/>
      </c>
      <c r="J343" s="178" t="str">
        <f t="shared" si="69"/>
        <v/>
      </c>
      <c r="K343" s="171" t="str">
        <f t="shared" si="70"/>
        <v/>
      </c>
      <c r="L343" s="179" t="e">
        <f t="shared" si="73"/>
        <v>#VALUE!</v>
      </c>
      <c r="M343" s="180"/>
      <c r="N343" s="216">
        <f t="shared" si="66"/>
        <v>325</v>
      </c>
      <c r="R343" s="188"/>
      <c r="S343" s="191"/>
      <c r="T343" s="190"/>
    </row>
    <row r="344" spans="1:20" ht="13.75" thickBot="1" x14ac:dyDescent="0.85">
      <c r="A344" s="79">
        <f t="shared" si="74"/>
        <v>326</v>
      </c>
      <c r="B344" s="174">
        <f t="shared" si="75"/>
        <v>41</v>
      </c>
      <c r="C344" s="175" t="str">
        <f t="shared" si="76"/>
        <v/>
      </c>
      <c r="D344" s="176" t="str">
        <f t="shared" si="77"/>
        <v/>
      </c>
      <c r="E344" s="167"/>
      <c r="F344" s="177" t="str">
        <f t="shared" si="71"/>
        <v/>
      </c>
      <c r="G344" s="169" t="str">
        <f t="shared" si="72"/>
        <v/>
      </c>
      <c r="H344" s="177" t="str">
        <f t="shared" si="67"/>
        <v/>
      </c>
      <c r="I344" s="177" t="str">
        <f t="shared" si="68"/>
        <v/>
      </c>
      <c r="J344" s="178" t="str">
        <f t="shared" si="69"/>
        <v/>
      </c>
      <c r="K344" s="171" t="str">
        <f t="shared" si="70"/>
        <v/>
      </c>
      <c r="L344" s="179" t="e">
        <f t="shared" si="73"/>
        <v>#VALUE!</v>
      </c>
      <c r="M344" s="180"/>
      <c r="N344" s="216">
        <f t="shared" si="66"/>
        <v>326</v>
      </c>
      <c r="R344" s="188"/>
      <c r="S344" s="191"/>
      <c r="T344" s="190"/>
    </row>
    <row r="345" spans="1:20" ht="13.75" thickBot="1" x14ac:dyDescent="0.85">
      <c r="A345" s="79">
        <f t="shared" si="74"/>
        <v>327</v>
      </c>
      <c r="B345" s="174">
        <f t="shared" si="75"/>
        <v>41</v>
      </c>
      <c r="C345" s="175" t="str">
        <f t="shared" si="76"/>
        <v/>
      </c>
      <c r="D345" s="176" t="str">
        <f t="shared" si="77"/>
        <v/>
      </c>
      <c r="E345" s="167"/>
      <c r="F345" s="177" t="str">
        <f t="shared" si="71"/>
        <v/>
      </c>
      <c r="G345" s="169" t="str">
        <f t="shared" si="72"/>
        <v/>
      </c>
      <c r="H345" s="177" t="str">
        <f t="shared" si="67"/>
        <v/>
      </c>
      <c r="I345" s="177" t="str">
        <f t="shared" si="68"/>
        <v/>
      </c>
      <c r="J345" s="178" t="str">
        <f t="shared" si="69"/>
        <v/>
      </c>
      <c r="K345" s="171" t="str">
        <f t="shared" si="70"/>
        <v/>
      </c>
      <c r="L345" s="179" t="e">
        <f t="shared" si="73"/>
        <v>#VALUE!</v>
      </c>
      <c r="M345" s="180"/>
      <c r="N345" s="216">
        <f t="shared" si="66"/>
        <v>327</v>
      </c>
      <c r="R345" s="188"/>
      <c r="S345" s="191"/>
      <c r="T345" s="190"/>
    </row>
    <row r="346" spans="1:20" ht="13.75" thickBot="1" x14ac:dyDescent="0.85">
      <c r="A346" s="79">
        <f t="shared" si="74"/>
        <v>328</v>
      </c>
      <c r="B346" s="174">
        <f t="shared" si="75"/>
        <v>41</v>
      </c>
      <c r="C346" s="175" t="str">
        <f t="shared" si="76"/>
        <v/>
      </c>
      <c r="D346" s="176" t="str">
        <f t="shared" si="77"/>
        <v/>
      </c>
      <c r="E346" s="167"/>
      <c r="F346" s="177" t="str">
        <f t="shared" si="71"/>
        <v/>
      </c>
      <c r="G346" s="169" t="str">
        <f t="shared" si="72"/>
        <v/>
      </c>
      <c r="H346" s="177" t="str">
        <f t="shared" si="67"/>
        <v/>
      </c>
      <c r="I346" s="177" t="str">
        <f t="shared" si="68"/>
        <v/>
      </c>
      <c r="J346" s="178" t="str">
        <f t="shared" si="69"/>
        <v/>
      </c>
      <c r="K346" s="171" t="str">
        <f t="shared" si="70"/>
        <v/>
      </c>
      <c r="L346" s="179" t="e">
        <f t="shared" si="73"/>
        <v>#VALUE!</v>
      </c>
      <c r="M346" s="180"/>
      <c r="N346" s="216">
        <f t="shared" si="66"/>
        <v>328</v>
      </c>
      <c r="R346" s="188"/>
      <c r="S346" s="191"/>
      <c r="T346" s="190"/>
    </row>
    <row r="347" spans="1:20" ht="13.75" thickBot="1" x14ac:dyDescent="0.85">
      <c r="A347" s="79">
        <f t="shared" si="74"/>
        <v>329</v>
      </c>
      <c r="B347" s="174">
        <f t="shared" si="75"/>
        <v>41</v>
      </c>
      <c r="C347" s="175" t="str">
        <f t="shared" si="76"/>
        <v/>
      </c>
      <c r="D347" s="176" t="str">
        <f t="shared" si="77"/>
        <v/>
      </c>
      <c r="E347" s="167"/>
      <c r="F347" s="177" t="str">
        <f t="shared" si="71"/>
        <v/>
      </c>
      <c r="G347" s="169" t="str">
        <f t="shared" si="72"/>
        <v/>
      </c>
      <c r="H347" s="177" t="str">
        <f t="shared" si="67"/>
        <v/>
      </c>
      <c r="I347" s="177" t="str">
        <f t="shared" si="68"/>
        <v/>
      </c>
      <c r="J347" s="178" t="str">
        <f t="shared" si="69"/>
        <v/>
      </c>
      <c r="K347" s="171" t="str">
        <f t="shared" si="70"/>
        <v/>
      </c>
      <c r="L347" s="179" t="e">
        <f t="shared" si="73"/>
        <v>#VALUE!</v>
      </c>
      <c r="M347" s="180"/>
      <c r="N347" s="216">
        <f t="shared" si="66"/>
        <v>329</v>
      </c>
      <c r="R347" s="188"/>
      <c r="S347" s="191"/>
      <c r="T347" s="190"/>
    </row>
    <row r="348" spans="1:20" ht="13.75" thickBot="1" x14ac:dyDescent="0.85">
      <c r="A348" s="79">
        <f t="shared" si="74"/>
        <v>330</v>
      </c>
      <c r="B348" s="174">
        <f t="shared" si="75"/>
        <v>41</v>
      </c>
      <c r="C348" s="175" t="str">
        <f t="shared" si="76"/>
        <v/>
      </c>
      <c r="D348" s="176" t="str">
        <f t="shared" si="77"/>
        <v/>
      </c>
      <c r="E348" s="181">
        <f>SUM(D339:D348)</f>
        <v>0</v>
      </c>
      <c r="F348" s="177" t="str">
        <f t="shared" si="71"/>
        <v/>
      </c>
      <c r="G348" s="169" t="str">
        <f t="shared" si="72"/>
        <v/>
      </c>
      <c r="H348" s="177" t="str">
        <f t="shared" si="67"/>
        <v/>
      </c>
      <c r="I348" s="177" t="str">
        <f t="shared" si="68"/>
        <v/>
      </c>
      <c r="J348" s="178" t="str">
        <f t="shared" si="69"/>
        <v/>
      </c>
      <c r="K348" s="171" t="str">
        <f t="shared" si="70"/>
        <v/>
      </c>
      <c r="L348" s="179" t="e">
        <f t="shared" si="73"/>
        <v>#VALUE!</v>
      </c>
      <c r="M348" s="180"/>
      <c r="N348" s="216">
        <f t="shared" si="66"/>
        <v>330</v>
      </c>
      <c r="R348" s="188"/>
      <c r="S348" s="191"/>
      <c r="T348" s="190"/>
    </row>
    <row r="349" spans="1:20" ht="13.75" thickBot="1" x14ac:dyDescent="0.85">
      <c r="A349" s="79">
        <f t="shared" si="74"/>
        <v>331</v>
      </c>
      <c r="B349" s="174">
        <f t="shared" si="75"/>
        <v>41</v>
      </c>
      <c r="C349" s="175" t="str">
        <f t="shared" si="76"/>
        <v/>
      </c>
      <c r="D349" s="176" t="str">
        <f t="shared" si="77"/>
        <v/>
      </c>
      <c r="E349" s="167"/>
      <c r="F349" s="177" t="str">
        <f t="shared" si="71"/>
        <v/>
      </c>
      <c r="G349" s="169" t="str">
        <f t="shared" si="72"/>
        <v/>
      </c>
      <c r="H349" s="177" t="str">
        <f t="shared" si="67"/>
        <v/>
      </c>
      <c r="I349" s="177" t="str">
        <f t="shared" si="68"/>
        <v/>
      </c>
      <c r="J349" s="178" t="str">
        <f t="shared" si="69"/>
        <v/>
      </c>
      <c r="K349" s="171" t="str">
        <f t="shared" si="70"/>
        <v/>
      </c>
      <c r="L349" s="179" t="e">
        <f t="shared" si="73"/>
        <v>#VALUE!</v>
      </c>
      <c r="M349" s="180"/>
      <c r="N349" s="216">
        <f t="shared" si="66"/>
        <v>331</v>
      </c>
      <c r="R349" s="188"/>
      <c r="S349" s="191"/>
      <c r="T349" s="190"/>
    </row>
    <row r="350" spans="1:20" ht="13.75" thickBot="1" x14ac:dyDescent="0.85">
      <c r="A350" s="79">
        <f t="shared" si="74"/>
        <v>332</v>
      </c>
      <c r="B350" s="174">
        <f t="shared" si="75"/>
        <v>41</v>
      </c>
      <c r="C350" s="175" t="str">
        <f t="shared" si="76"/>
        <v/>
      </c>
      <c r="D350" s="176" t="str">
        <f t="shared" si="77"/>
        <v/>
      </c>
      <c r="E350" s="167"/>
      <c r="F350" s="177" t="str">
        <f t="shared" si="71"/>
        <v/>
      </c>
      <c r="G350" s="169" t="str">
        <f t="shared" si="72"/>
        <v/>
      </c>
      <c r="H350" s="177" t="str">
        <f t="shared" si="67"/>
        <v/>
      </c>
      <c r="I350" s="177" t="str">
        <f t="shared" si="68"/>
        <v/>
      </c>
      <c r="J350" s="178" t="str">
        <f t="shared" si="69"/>
        <v/>
      </c>
      <c r="K350" s="171" t="str">
        <f t="shared" si="70"/>
        <v/>
      </c>
      <c r="L350" s="179" t="e">
        <f t="shared" si="73"/>
        <v>#VALUE!</v>
      </c>
      <c r="M350" s="180"/>
      <c r="N350" s="216">
        <f t="shared" si="66"/>
        <v>332</v>
      </c>
      <c r="R350" s="188"/>
      <c r="S350" s="191"/>
      <c r="T350" s="190"/>
    </row>
    <row r="351" spans="1:20" ht="13.75" thickBot="1" x14ac:dyDescent="0.85">
      <c r="A351" s="79">
        <f t="shared" si="74"/>
        <v>333</v>
      </c>
      <c r="B351" s="174">
        <f t="shared" si="75"/>
        <v>41</v>
      </c>
      <c r="C351" s="175" t="str">
        <f t="shared" si="76"/>
        <v/>
      </c>
      <c r="D351" s="176" t="str">
        <f t="shared" si="77"/>
        <v/>
      </c>
      <c r="E351" s="167"/>
      <c r="F351" s="177" t="str">
        <f t="shared" si="71"/>
        <v/>
      </c>
      <c r="G351" s="169" t="str">
        <f t="shared" si="72"/>
        <v/>
      </c>
      <c r="H351" s="177" t="str">
        <f t="shared" si="67"/>
        <v/>
      </c>
      <c r="I351" s="177" t="str">
        <f t="shared" si="68"/>
        <v/>
      </c>
      <c r="J351" s="178" t="str">
        <f t="shared" si="69"/>
        <v/>
      </c>
      <c r="K351" s="171" t="str">
        <f t="shared" si="70"/>
        <v/>
      </c>
      <c r="L351" s="179" t="e">
        <f t="shared" si="73"/>
        <v>#VALUE!</v>
      </c>
      <c r="M351" s="180"/>
      <c r="N351" s="216">
        <f t="shared" si="66"/>
        <v>333</v>
      </c>
      <c r="R351" s="188"/>
      <c r="S351" s="191"/>
      <c r="T351" s="190"/>
    </row>
    <row r="352" spans="1:20" ht="13.75" thickBot="1" x14ac:dyDescent="0.85">
      <c r="A352" s="79">
        <f t="shared" si="74"/>
        <v>334</v>
      </c>
      <c r="B352" s="174">
        <f t="shared" si="75"/>
        <v>41</v>
      </c>
      <c r="C352" s="175" t="str">
        <f t="shared" si="76"/>
        <v/>
      </c>
      <c r="D352" s="176" t="str">
        <f t="shared" si="77"/>
        <v/>
      </c>
      <c r="E352" s="167"/>
      <c r="F352" s="177" t="str">
        <f t="shared" si="71"/>
        <v/>
      </c>
      <c r="G352" s="169" t="str">
        <f t="shared" si="72"/>
        <v/>
      </c>
      <c r="H352" s="177" t="str">
        <f t="shared" si="67"/>
        <v/>
      </c>
      <c r="I352" s="177" t="str">
        <f t="shared" si="68"/>
        <v/>
      </c>
      <c r="J352" s="178" t="str">
        <f t="shared" si="69"/>
        <v/>
      </c>
      <c r="K352" s="171" t="str">
        <f t="shared" si="70"/>
        <v/>
      </c>
      <c r="L352" s="179" t="e">
        <f t="shared" si="73"/>
        <v>#VALUE!</v>
      </c>
      <c r="M352" s="180"/>
      <c r="N352" s="216">
        <f t="shared" si="66"/>
        <v>334</v>
      </c>
      <c r="R352" s="188"/>
      <c r="S352" s="191"/>
      <c r="T352" s="190"/>
    </row>
    <row r="353" spans="1:20" ht="13.75" thickBot="1" x14ac:dyDescent="0.85">
      <c r="A353" s="79">
        <f t="shared" si="74"/>
        <v>335</v>
      </c>
      <c r="B353" s="174">
        <f t="shared" si="75"/>
        <v>41</v>
      </c>
      <c r="C353" s="175" t="str">
        <f t="shared" si="76"/>
        <v/>
      </c>
      <c r="D353" s="176" t="str">
        <f t="shared" si="77"/>
        <v/>
      </c>
      <c r="E353" s="167"/>
      <c r="F353" s="177" t="str">
        <f t="shared" si="71"/>
        <v/>
      </c>
      <c r="G353" s="169" t="str">
        <f t="shared" si="72"/>
        <v/>
      </c>
      <c r="H353" s="177" t="str">
        <f t="shared" si="67"/>
        <v/>
      </c>
      <c r="I353" s="177" t="str">
        <f t="shared" si="68"/>
        <v/>
      </c>
      <c r="J353" s="178" t="str">
        <f t="shared" si="69"/>
        <v/>
      </c>
      <c r="K353" s="171" t="str">
        <f t="shared" si="70"/>
        <v/>
      </c>
      <c r="L353" s="179" t="e">
        <f t="shared" si="73"/>
        <v>#VALUE!</v>
      </c>
      <c r="M353" s="180"/>
      <c r="N353" s="216">
        <f t="shared" si="66"/>
        <v>335</v>
      </c>
      <c r="R353" s="188"/>
      <c r="S353" s="191"/>
      <c r="T353" s="190"/>
    </row>
    <row r="354" spans="1:20" ht="13.75" thickBot="1" x14ac:dyDescent="0.85">
      <c r="A354" s="79">
        <f t="shared" si="74"/>
        <v>336</v>
      </c>
      <c r="B354" s="174">
        <f t="shared" si="75"/>
        <v>41</v>
      </c>
      <c r="C354" s="175" t="str">
        <f t="shared" si="76"/>
        <v/>
      </c>
      <c r="D354" s="176" t="str">
        <f t="shared" si="77"/>
        <v/>
      </c>
      <c r="E354" s="167"/>
      <c r="F354" s="177" t="str">
        <f t="shared" si="71"/>
        <v/>
      </c>
      <c r="G354" s="169" t="str">
        <f t="shared" si="72"/>
        <v/>
      </c>
      <c r="H354" s="177" t="str">
        <f t="shared" si="67"/>
        <v/>
      </c>
      <c r="I354" s="177" t="str">
        <f t="shared" si="68"/>
        <v/>
      </c>
      <c r="J354" s="178" t="str">
        <f t="shared" si="69"/>
        <v/>
      </c>
      <c r="K354" s="171" t="str">
        <f t="shared" si="70"/>
        <v/>
      </c>
      <c r="L354" s="179" t="e">
        <f t="shared" si="73"/>
        <v>#VALUE!</v>
      </c>
      <c r="M354" s="180"/>
      <c r="N354" s="216">
        <f t="shared" si="66"/>
        <v>336</v>
      </c>
      <c r="R354" s="188"/>
      <c r="S354" s="191"/>
      <c r="T354" s="190"/>
    </row>
    <row r="355" spans="1:20" ht="13.75" thickBot="1" x14ac:dyDescent="0.85">
      <c r="A355" s="79">
        <f t="shared" si="74"/>
        <v>337</v>
      </c>
      <c r="B355" s="174">
        <f t="shared" si="75"/>
        <v>41</v>
      </c>
      <c r="C355" s="175" t="str">
        <f t="shared" si="76"/>
        <v/>
      </c>
      <c r="D355" s="176" t="str">
        <f t="shared" si="77"/>
        <v/>
      </c>
      <c r="E355" s="167"/>
      <c r="F355" s="177" t="str">
        <f t="shared" si="71"/>
        <v/>
      </c>
      <c r="G355" s="169" t="str">
        <f t="shared" si="72"/>
        <v/>
      </c>
      <c r="H355" s="177" t="str">
        <f t="shared" si="67"/>
        <v/>
      </c>
      <c r="I355" s="177" t="str">
        <f t="shared" si="68"/>
        <v/>
      </c>
      <c r="J355" s="178" t="str">
        <f t="shared" si="69"/>
        <v/>
      </c>
      <c r="K355" s="171" t="str">
        <f t="shared" si="70"/>
        <v/>
      </c>
      <c r="L355" s="179" t="e">
        <f t="shared" si="73"/>
        <v>#VALUE!</v>
      </c>
      <c r="M355" s="180"/>
      <c r="N355" s="216">
        <f t="shared" si="66"/>
        <v>337</v>
      </c>
      <c r="R355" s="188"/>
      <c r="S355" s="191"/>
      <c r="T355" s="190"/>
    </row>
    <row r="356" spans="1:20" ht="13.75" thickBot="1" x14ac:dyDescent="0.85">
      <c r="A356" s="79">
        <f t="shared" si="74"/>
        <v>338</v>
      </c>
      <c r="B356" s="174">
        <f t="shared" si="75"/>
        <v>41</v>
      </c>
      <c r="C356" s="175" t="str">
        <f t="shared" si="76"/>
        <v/>
      </c>
      <c r="D356" s="176" t="str">
        <f t="shared" si="77"/>
        <v/>
      </c>
      <c r="E356" s="167"/>
      <c r="F356" s="177" t="str">
        <f t="shared" si="71"/>
        <v/>
      </c>
      <c r="G356" s="169" t="str">
        <f t="shared" si="72"/>
        <v/>
      </c>
      <c r="H356" s="177" t="str">
        <f t="shared" si="67"/>
        <v/>
      </c>
      <c r="I356" s="177" t="str">
        <f t="shared" si="68"/>
        <v/>
      </c>
      <c r="J356" s="178" t="str">
        <f t="shared" si="69"/>
        <v/>
      </c>
      <c r="K356" s="171" t="str">
        <f t="shared" si="70"/>
        <v/>
      </c>
      <c r="L356" s="179" t="e">
        <f t="shared" si="73"/>
        <v>#VALUE!</v>
      </c>
      <c r="M356" s="180"/>
      <c r="N356" s="216">
        <f t="shared" si="66"/>
        <v>338</v>
      </c>
      <c r="R356" s="188"/>
      <c r="S356" s="191"/>
      <c r="T356" s="190"/>
    </row>
    <row r="357" spans="1:20" ht="13.75" thickBot="1" x14ac:dyDescent="0.85">
      <c r="A357" s="79">
        <f t="shared" si="74"/>
        <v>339</v>
      </c>
      <c r="B357" s="174">
        <f t="shared" si="75"/>
        <v>41</v>
      </c>
      <c r="C357" s="175" t="str">
        <f t="shared" si="76"/>
        <v/>
      </c>
      <c r="D357" s="176" t="str">
        <f t="shared" si="77"/>
        <v/>
      </c>
      <c r="E357" s="167"/>
      <c r="F357" s="177" t="str">
        <f t="shared" si="71"/>
        <v/>
      </c>
      <c r="G357" s="169" t="str">
        <f t="shared" si="72"/>
        <v/>
      </c>
      <c r="H357" s="177" t="str">
        <f t="shared" si="67"/>
        <v/>
      </c>
      <c r="I357" s="177" t="str">
        <f t="shared" si="68"/>
        <v/>
      </c>
      <c r="J357" s="178" t="str">
        <f t="shared" si="69"/>
        <v/>
      </c>
      <c r="K357" s="171" t="str">
        <f t="shared" si="70"/>
        <v/>
      </c>
      <c r="L357" s="179" t="e">
        <f t="shared" si="73"/>
        <v>#VALUE!</v>
      </c>
      <c r="M357" s="180"/>
      <c r="N357" s="216">
        <f t="shared" si="66"/>
        <v>339</v>
      </c>
      <c r="R357" s="188"/>
      <c r="S357" s="191"/>
      <c r="T357" s="190"/>
    </row>
    <row r="358" spans="1:20" ht="13.75" thickBot="1" x14ac:dyDescent="0.85">
      <c r="A358" s="79">
        <f t="shared" si="74"/>
        <v>340</v>
      </c>
      <c r="B358" s="174">
        <f t="shared" si="75"/>
        <v>41</v>
      </c>
      <c r="C358" s="175" t="str">
        <f t="shared" si="76"/>
        <v/>
      </c>
      <c r="D358" s="176" t="str">
        <f t="shared" si="77"/>
        <v/>
      </c>
      <c r="E358" s="181">
        <f>SUM(D349:D358)</f>
        <v>0</v>
      </c>
      <c r="F358" s="177" t="str">
        <f t="shared" si="71"/>
        <v/>
      </c>
      <c r="G358" s="169" t="str">
        <f t="shared" si="72"/>
        <v/>
      </c>
      <c r="H358" s="177" t="str">
        <f t="shared" si="67"/>
        <v/>
      </c>
      <c r="I358" s="177" t="str">
        <f t="shared" si="68"/>
        <v/>
      </c>
      <c r="J358" s="178" t="str">
        <f t="shared" si="69"/>
        <v/>
      </c>
      <c r="K358" s="171" t="str">
        <f t="shared" si="70"/>
        <v/>
      </c>
      <c r="L358" s="179" t="e">
        <f t="shared" si="73"/>
        <v>#VALUE!</v>
      </c>
      <c r="M358" s="180"/>
      <c r="N358" s="216">
        <f t="shared" si="66"/>
        <v>340</v>
      </c>
      <c r="R358" s="188"/>
      <c r="S358" s="191"/>
      <c r="T358" s="190"/>
    </row>
    <row r="359" spans="1:20" ht="13.75" thickBot="1" x14ac:dyDescent="0.85">
      <c r="A359" s="79">
        <f t="shared" si="74"/>
        <v>341</v>
      </c>
      <c r="B359" s="174">
        <f t="shared" si="75"/>
        <v>41</v>
      </c>
      <c r="C359" s="175" t="str">
        <f t="shared" si="76"/>
        <v/>
      </c>
      <c r="D359" s="176" t="str">
        <f t="shared" si="77"/>
        <v/>
      </c>
      <c r="E359" s="167"/>
      <c r="F359" s="177" t="str">
        <f t="shared" si="71"/>
        <v/>
      </c>
      <c r="G359" s="169" t="str">
        <f t="shared" si="72"/>
        <v/>
      </c>
      <c r="H359" s="177" t="str">
        <f t="shared" si="67"/>
        <v/>
      </c>
      <c r="I359" s="177" t="str">
        <f t="shared" si="68"/>
        <v/>
      </c>
      <c r="J359" s="178" t="str">
        <f t="shared" si="69"/>
        <v/>
      </c>
      <c r="K359" s="171" t="str">
        <f t="shared" si="70"/>
        <v/>
      </c>
      <c r="L359" s="179" t="e">
        <f t="shared" si="73"/>
        <v>#VALUE!</v>
      </c>
      <c r="M359" s="180"/>
      <c r="N359" s="216">
        <f t="shared" si="66"/>
        <v>341</v>
      </c>
      <c r="R359" s="188"/>
      <c r="S359" s="191"/>
      <c r="T359" s="190"/>
    </row>
    <row r="360" spans="1:20" ht="13.75" thickBot="1" x14ac:dyDescent="0.85">
      <c r="A360" s="79">
        <f t="shared" si="74"/>
        <v>342</v>
      </c>
      <c r="B360" s="174">
        <f t="shared" si="75"/>
        <v>41</v>
      </c>
      <c r="C360" s="175" t="str">
        <f t="shared" si="76"/>
        <v/>
      </c>
      <c r="D360" s="176" t="str">
        <f t="shared" si="77"/>
        <v/>
      </c>
      <c r="E360" s="167"/>
      <c r="F360" s="177" t="str">
        <f t="shared" si="71"/>
        <v/>
      </c>
      <c r="G360" s="169" t="str">
        <f t="shared" si="72"/>
        <v/>
      </c>
      <c r="H360" s="177" t="str">
        <f t="shared" si="67"/>
        <v/>
      </c>
      <c r="I360" s="177" t="str">
        <f t="shared" si="68"/>
        <v/>
      </c>
      <c r="J360" s="178" t="str">
        <f t="shared" si="69"/>
        <v/>
      </c>
      <c r="K360" s="171" t="str">
        <f t="shared" si="70"/>
        <v/>
      </c>
      <c r="L360" s="179" t="e">
        <f t="shared" si="73"/>
        <v>#VALUE!</v>
      </c>
      <c r="M360" s="180"/>
      <c r="N360" s="216">
        <f t="shared" si="66"/>
        <v>342</v>
      </c>
      <c r="R360" s="188"/>
      <c r="S360" s="191"/>
      <c r="T360" s="190"/>
    </row>
    <row r="361" spans="1:20" ht="13.75" thickBot="1" x14ac:dyDescent="0.85">
      <c r="A361" s="79">
        <f t="shared" si="74"/>
        <v>343</v>
      </c>
      <c r="B361" s="174">
        <f t="shared" si="75"/>
        <v>41</v>
      </c>
      <c r="C361" s="175" t="str">
        <f t="shared" si="76"/>
        <v/>
      </c>
      <c r="D361" s="176" t="str">
        <f t="shared" si="77"/>
        <v/>
      </c>
      <c r="E361" s="167"/>
      <c r="F361" s="177" t="str">
        <f t="shared" si="71"/>
        <v/>
      </c>
      <c r="G361" s="169" t="str">
        <f t="shared" si="72"/>
        <v/>
      </c>
      <c r="H361" s="177" t="str">
        <f t="shared" si="67"/>
        <v/>
      </c>
      <c r="I361" s="177" t="str">
        <f t="shared" si="68"/>
        <v/>
      </c>
      <c r="J361" s="178" t="str">
        <f t="shared" si="69"/>
        <v/>
      </c>
      <c r="K361" s="171" t="str">
        <f t="shared" si="70"/>
        <v/>
      </c>
      <c r="L361" s="179" t="e">
        <f t="shared" si="73"/>
        <v>#VALUE!</v>
      </c>
      <c r="M361" s="180"/>
      <c r="N361" s="216">
        <f t="shared" si="66"/>
        <v>343</v>
      </c>
      <c r="R361" s="188"/>
      <c r="S361" s="191"/>
      <c r="T361" s="190"/>
    </row>
    <row r="362" spans="1:20" ht="13.75" thickBot="1" x14ac:dyDescent="0.85">
      <c r="A362" s="79">
        <f t="shared" si="74"/>
        <v>344</v>
      </c>
      <c r="B362" s="174">
        <f t="shared" si="75"/>
        <v>41</v>
      </c>
      <c r="C362" s="175" t="str">
        <f t="shared" si="76"/>
        <v/>
      </c>
      <c r="D362" s="176" t="str">
        <f t="shared" si="77"/>
        <v/>
      </c>
      <c r="E362" s="167"/>
      <c r="F362" s="177" t="str">
        <f t="shared" si="71"/>
        <v/>
      </c>
      <c r="G362" s="169" t="str">
        <f t="shared" si="72"/>
        <v/>
      </c>
      <c r="H362" s="177" t="str">
        <f t="shared" si="67"/>
        <v/>
      </c>
      <c r="I362" s="177" t="str">
        <f t="shared" si="68"/>
        <v/>
      </c>
      <c r="J362" s="178" t="str">
        <f t="shared" si="69"/>
        <v/>
      </c>
      <c r="K362" s="171" t="str">
        <f t="shared" si="70"/>
        <v/>
      </c>
      <c r="L362" s="179" t="e">
        <f t="shared" si="73"/>
        <v>#VALUE!</v>
      </c>
      <c r="M362" s="180"/>
      <c r="N362" s="216">
        <f t="shared" si="66"/>
        <v>344</v>
      </c>
      <c r="R362" s="188"/>
      <c r="S362" s="191"/>
      <c r="T362" s="190"/>
    </row>
    <row r="363" spans="1:20" ht="13.75" thickBot="1" x14ac:dyDescent="0.85">
      <c r="A363" s="79">
        <f t="shared" si="74"/>
        <v>345</v>
      </c>
      <c r="B363" s="174">
        <f t="shared" si="75"/>
        <v>41</v>
      </c>
      <c r="C363" s="175" t="str">
        <f t="shared" si="76"/>
        <v/>
      </c>
      <c r="D363" s="176" t="str">
        <f t="shared" si="77"/>
        <v/>
      </c>
      <c r="E363" s="167"/>
      <c r="F363" s="177" t="str">
        <f t="shared" si="71"/>
        <v/>
      </c>
      <c r="G363" s="169" t="str">
        <f t="shared" si="72"/>
        <v/>
      </c>
      <c r="H363" s="177" t="str">
        <f t="shared" si="67"/>
        <v/>
      </c>
      <c r="I363" s="177" t="str">
        <f t="shared" si="68"/>
        <v/>
      </c>
      <c r="J363" s="178" t="str">
        <f t="shared" si="69"/>
        <v/>
      </c>
      <c r="K363" s="171" t="str">
        <f t="shared" si="70"/>
        <v/>
      </c>
      <c r="L363" s="179" t="e">
        <f t="shared" si="73"/>
        <v>#VALUE!</v>
      </c>
      <c r="M363" s="180"/>
      <c r="N363" s="216">
        <f t="shared" si="66"/>
        <v>345</v>
      </c>
      <c r="R363" s="188"/>
      <c r="S363" s="191"/>
      <c r="T363" s="190"/>
    </row>
    <row r="364" spans="1:20" ht="13.75" thickBot="1" x14ac:dyDescent="0.85">
      <c r="A364" s="79">
        <f t="shared" si="74"/>
        <v>346</v>
      </c>
      <c r="B364" s="174">
        <f t="shared" si="75"/>
        <v>41</v>
      </c>
      <c r="C364" s="175" t="str">
        <f t="shared" si="76"/>
        <v/>
      </c>
      <c r="D364" s="176" t="str">
        <f t="shared" si="77"/>
        <v/>
      </c>
      <c r="E364" s="167"/>
      <c r="F364" s="177" t="str">
        <f t="shared" si="71"/>
        <v/>
      </c>
      <c r="G364" s="169" t="str">
        <f t="shared" si="72"/>
        <v/>
      </c>
      <c r="H364" s="177" t="str">
        <f t="shared" si="67"/>
        <v/>
      </c>
      <c r="I364" s="177" t="str">
        <f t="shared" si="68"/>
        <v/>
      </c>
      <c r="J364" s="178" t="str">
        <f t="shared" si="69"/>
        <v/>
      </c>
      <c r="K364" s="171" t="str">
        <f t="shared" si="70"/>
        <v/>
      </c>
      <c r="L364" s="179" t="e">
        <f t="shared" si="73"/>
        <v>#VALUE!</v>
      </c>
      <c r="M364" s="180"/>
      <c r="N364" s="216">
        <f t="shared" si="66"/>
        <v>346</v>
      </c>
      <c r="R364" s="188"/>
      <c r="S364" s="191"/>
      <c r="T364" s="190"/>
    </row>
    <row r="365" spans="1:20" ht="13.75" thickBot="1" x14ac:dyDescent="0.85">
      <c r="A365" s="79">
        <f t="shared" si="74"/>
        <v>347</v>
      </c>
      <c r="B365" s="174">
        <f t="shared" si="75"/>
        <v>41</v>
      </c>
      <c r="C365" s="175" t="str">
        <f t="shared" si="76"/>
        <v/>
      </c>
      <c r="D365" s="176" t="str">
        <f t="shared" si="77"/>
        <v/>
      </c>
      <c r="E365" s="167"/>
      <c r="F365" s="177" t="str">
        <f t="shared" si="71"/>
        <v/>
      </c>
      <c r="G365" s="169" t="str">
        <f t="shared" si="72"/>
        <v/>
      </c>
      <c r="H365" s="177" t="str">
        <f t="shared" si="67"/>
        <v/>
      </c>
      <c r="I365" s="177" t="str">
        <f t="shared" si="68"/>
        <v/>
      </c>
      <c r="J365" s="178" t="str">
        <f t="shared" si="69"/>
        <v/>
      </c>
      <c r="K365" s="171" t="str">
        <f t="shared" si="70"/>
        <v/>
      </c>
      <c r="L365" s="179" t="e">
        <f t="shared" si="73"/>
        <v>#VALUE!</v>
      </c>
      <c r="M365" s="180"/>
      <c r="N365" s="216">
        <f t="shared" si="66"/>
        <v>347</v>
      </c>
      <c r="R365" s="188"/>
      <c r="S365" s="191"/>
      <c r="T365" s="190"/>
    </row>
    <row r="366" spans="1:20" ht="13.75" thickBot="1" x14ac:dyDescent="0.85">
      <c r="A366" s="79">
        <f t="shared" si="74"/>
        <v>348</v>
      </c>
      <c r="B366" s="174">
        <f t="shared" si="75"/>
        <v>41</v>
      </c>
      <c r="C366" s="175" t="str">
        <f t="shared" si="76"/>
        <v/>
      </c>
      <c r="D366" s="176" t="str">
        <f t="shared" si="77"/>
        <v/>
      </c>
      <c r="E366" s="167"/>
      <c r="F366" s="177" t="str">
        <f t="shared" si="71"/>
        <v/>
      </c>
      <c r="G366" s="169" t="str">
        <f t="shared" si="72"/>
        <v/>
      </c>
      <c r="H366" s="177" t="str">
        <f t="shared" si="67"/>
        <v/>
      </c>
      <c r="I366" s="177" t="str">
        <f t="shared" si="68"/>
        <v/>
      </c>
      <c r="J366" s="178" t="str">
        <f t="shared" si="69"/>
        <v/>
      </c>
      <c r="K366" s="171" t="str">
        <f t="shared" si="70"/>
        <v/>
      </c>
      <c r="L366" s="179" t="e">
        <f t="shared" si="73"/>
        <v>#VALUE!</v>
      </c>
      <c r="M366" s="180"/>
      <c r="N366" s="216">
        <f t="shared" si="66"/>
        <v>348</v>
      </c>
      <c r="R366" s="188"/>
      <c r="S366" s="191"/>
      <c r="T366" s="190"/>
    </row>
    <row r="367" spans="1:20" ht="13.75" thickBot="1" x14ac:dyDescent="0.85">
      <c r="A367" s="79">
        <f t="shared" si="74"/>
        <v>349</v>
      </c>
      <c r="B367" s="174">
        <f t="shared" si="75"/>
        <v>41</v>
      </c>
      <c r="C367" s="175" t="str">
        <f t="shared" si="76"/>
        <v/>
      </c>
      <c r="D367" s="176" t="str">
        <f t="shared" si="77"/>
        <v/>
      </c>
      <c r="E367" s="167"/>
      <c r="F367" s="177" t="str">
        <f t="shared" si="71"/>
        <v/>
      </c>
      <c r="G367" s="169" t="str">
        <f t="shared" si="72"/>
        <v/>
      </c>
      <c r="H367" s="177" t="str">
        <f t="shared" si="67"/>
        <v/>
      </c>
      <c r="I367" s="177" t="str">
        <f t="shared" si="68"/>
        <v/>
      </c>
      <c r="J367" s="178" t="str">
        <f t="shared" si="69"/>
        <v/>
      </c>
      <c r="K367" s="171" t="str">
        <f t="shared" si="70"/>
        <v/>
      </c>
      <c r="L367" s="179" t="e">
        <f t="shared" si="73"/>
        <v>#VALUE!</v>
      </c>
      <c r="M367" s="180"/>
      <c r="N367" s="216">
        <f t="shared" si="66"/>
        <v>349</v>
      </c>
      <c r="R367" s="188"/>
      <c r="S367" s="191"/>
      <c r="T367" s="190"/>
    </row>
    <row r="368" spans="1:20" ht="13.75" thickBot="1" x14ac:dyDescent="0.85">
      <c r="A368" s="79">
        <f t="shared" si="74"/>
        <v>350</v>
      </c>
      <c r="B368" s="174">
        <f t="shared" si="75"/>
        <v>41</v>
      </c>
      <c r="C368" s="175" t="str">
        <f t="shared" si="76"/>
        <v/>
      </c>
      <c r="D368" s="176" t="str">
        <f t="shared" si="77"/>
        <v/>
      </c>
      <c r="E368" s="181">
        <f>SUM(D359:D368)</f>
        <v>0</v>
      </c>
      <c r="F368" s="177" t="str">
        <f t="shared" si="71"/>
        <v/>
      </c>
      <c r="G368" s="169" t="str">
        <f t="shared" si="72"/>
        <v/>
      </c>
      <c r="H368" s="177" t="str">
        <f t="shared" si="67"/>
        <v/>
      </c>
      <c r="I368" s="177" t="str">
        <f t="shared" si="68"/>
        <v/>
      </c>
      <c r="J368" s="178" t="str">
        <f t="shared" si="69"/>
        <v/>
      </c>
      <c r="K368" s="171" t="str">
        <f t="shared" si="70"/>
        <v/>
      </c>
      <c r="L368" s="179" t="e">
        <f t="shared" si="73"/>
        <v>#VALUE!</v>
      </c>
      <c r="M368" s="180"/>
      <c r="N368" s="216">
        <f t="shared" si="66"/>
        <v>350</v>
      </c>
      <c r="R368" s="188"/>
      <c r="S368" s="191"/>
      <c r="T368" s="190"/>
    </row>
    <row r="369" spans="1:20" ht="13.75" thickBot="1" x14ac:dyDescent="0.85">
      <c r="A369" s="79">
        <f t="shared" si="74"/>
        <v>351</v>
      </c>
      <c r="B369" s="174">
        <f t="shared" si="75"/>
        <v>41</v>
      </c>
      <c r="C369" s="175" t="str">
        <f t="shared" si="76"/>
        <v/>
      </c>
      <c r="D369" s="176" t="str">
        <f t="shared" si="77"/>
        <v/>
      </c>
      <c r="E369" s="167"/>
      <c r="F369" s="177" t="str">
        <f t="shared" si="71"/>
        <v/>
      </c>
      <c r="G369" s="169" t="str">
        <f t="shared" si="72"/>
        <v/>
      </c>
      <c r="H369" s="177" t="str">
        <f t="shared" si="67"/>
        <v/>
      </c>
      <c r="I369" s="177" t="str">
        <f t="shared" si="68"/>
        <v/>
      </c>
      <c r="J369" s="178" t="str">
        <f t="shared" si="69"/>
        <v/>
      </c>
      <c r="K369" s="171" t="str">
        <f t="shared" si="70"/>
        <v/>
      </c>
      <c r="L369" s="179" t="e">
        <f t="shared" si="73"/>
        <v>#VALUE!</v>
      </c>
      <c r="M369" s="180"/>
      <c r="N369" s="216">
        <f t="shared" si="66"/>
        <v>351</v>
      </c>
      <c r="R369" s="188"/>
      <c r="S369" s="191"/>
      <c r="T369" s="190"/>
    </row>
    <row r="370" spans="1:20" ht="13.75" thickBot="1" x14ac:dyDescent="0.85">
      <c r="A370" s="79">
        <f t="shared" si="74"/>
        <v>352</v>
      </c>
      <c r="B370" s="174">
        <f t="shared" si="75"/>
        <v>41</v>
      </c>
      <c r="C370" s="175" t="str">
        <f t="shared" si="76"/>
        <v/>
      </c>
      <c r="D370" s="176" t="str">
        <f t="shared" si="77"/>
        <v/>
      </c>
      <c r="E370" s="167"/>
      <c r="F370" s="177" t="str">
        <f t="shared" si="71"/>
        <v/>
      </c>
      <c r="G370" s="169" t="str">
        <f t="shared" si="72"/>
        <v/>
      </c>
      <c r="H370" s="177" t="str">
        <f t="shared" si="67"/>
        <v/>
      </c>
      <c r="I370" s="177" t="str">
        <f t="shared" si="68"/>
        <v/>
      </c>
      <c r="J370" s="178" t="str">
        <f t="shared" si="69"/>
        <v/>
      </c>
      <c r="K370" s="171" t="str">
        <f t="shared" si="70"/>
        <v/>
      </c>
      <c r="L370" s="179" t="e">
        <f t="shared" si="73"/>
        <v>#VALUE!</v>
      </c>
      <c r="M370" s="180"/>
      <c r="N370" s="216">
        <f t="shared" si="66"/>
        <v>352</v>
      </c>
      <c r="R370" s="188"/>
      <c r="S370" s="191"/>
      <c r="T370" s="190"/>
    </row>
    <row r="371" spans="1:20" ht="13.75" thickBot="1" x14ac:dyDescent="0.85">
      <c r="A371" s="79">
        <f t="shared" si="74"/>
        <v>353</v>
      </c>
      <c r="B371" s="174">
        <f t="shared" si="75"/>
        <v>41</v>
      </c>
      <c r="C371" s="175" t="str">
        <f t="shared" si="76"/>
        <v/>
      </c>
      <c r="D371" s="176" t="str">
        <f t="shared" si="77"/>
        <v/>
      </c>
      <c r="E371" s="167"/>
      <c r="F371" s="177" t="str">
        <f t="shared" si="71"/>
        <v/>
      </c>
      <c r="G371" s="169" t="str">
        <f t="shared" si="72"/>
        <v/>
      </c>
      <c r="H371" s="177" t="str">
        <f t="shared" si="67"/>
        <v/>
      </c>
      <c r="I371" s="177" t="str">
        <f t="shared" si="68"/>
        <v/>
      </c>
      <c r="J371" s="178" t="str">
        <f t="shared" si="69"/>
        <v/>
      </c>
      <c r="K371" s="171" t="str">
        <f t="shared" si="70"/>
        <v/>
      </c>
      <c r="L371" s="179" t="e">
        <f t="shared" si="73"/>
        <v>#VALUE!</v>
      </c>
      <c r="M371" s="180"/>
      <c r="N371" s="216">
        <f t="shared" si="66"/>
        <v>353</v>
      </c>
      <c r="R371" s="188"/>
      <c r="S371" s="191"/>
      <c r="T371" s="190"/>
    </row>
    <row r="372" spans="1:20" ht="13.75" thickBot="1" x14ac:dyDescent="0.85">
      <c r="A372" s="79">
        <f t="shared" si="74"/>
        <v>354</v>
      </c>
      <c r="B372" s="174">
        <f t="shared" si="75"/>
        <v>41</v>
      </c>
      <c r="C372" s="175" t="str">
        <f t="shared" si="76"/>
        <v/>
      </c>
      <c r="D372" s="176" t="str">
        <f t="shared" si="77"/>
        <v/>
      </c>
      <c r="E372" s="167"/>
      <c r="F372" s="177" t="str">
        <f t="shared" si="71"/>
        <v/>
      </c>
      <c r="G372" s="169" t="str">
        <f t="shared" si="72"/>
        <v/>
      </c>
      <c r="H372" s="177" t="str">
        <f t="shared" si="67"/>
        <v/>
      </c>
      <c r="I372" s="177" t="str">
        <f t="shared" si="68"/>
        <v/>
      </c>
      <c r="J372" s="178" t="str">
        <f t="shared" si="69"/>
        <v/>
      </c>
      <c r="K372" s="171" t="str">
        <f t="shared" si="70"/>
        <v/>
      </c>
      <c r="L372" s="179" t="e">
        <f t="shared" si="73"/>
        <v>#VALUE!</v>
      </c>
      <c r="M372" s="180"/>
      <c r="N372" s="216">
        <f t="shared" si="66"/>
        <v>354</v>
      </c>
      <c r="R372" s="188"/>
      <c r="S372" s="191"/>
      <c r="T372" s="190"/>
    </row>
    <row r="373" spans="1:20" ht="13.75" thickBot="1" x14ac:dyDescent="0.85">
      <c r="A373" s="79">
        <f t="shared" si="74"/>
        <v>355</v>
      </c>
      <c r="B373" s="174">
        <f t="shared" si="75"/>
        <v>41</v>
      </c>
      <c r="C373" s="175" t="str">
        <f t="shared" si="76"/>
        <v/>
      </c>
      <c r="D373" s="176" t="str">
        <f t="shared" si="77"/>
        <v/>
      </c>
      <c r="E373" s="167"/>
      <c r="F373" s="177" t="str">
        <f t="shared" si="71"/>
        <v/>
      </c>
      <c r="G373" s="169" t="str">
        <f t="shared" si="72"/>
        <v/>
      </c>
      <c r="H373" s="177" t="str">
        <f t="shared" si="67"/>
        <v/>
      </c>
      <c r="I373" s="177" t="str">
        <f t="shared" si="68"/>
        <v/>
      </c>
      <c r="J373" s="178" t="str">
        <f t="shared" si="69"/>
        <v/>
      </c>
      <c r="K373" s="171" t="str">
        <f t="shared" si="70"/>
        <v/>
      </c>
      <c r="L373" s="179" t="e">
        <f t="shared" si="73"/>
        <v>#VALUE!</v>
      </c>
      <c r="M373" s="180"/>
      <c r="N373" s="216">
        <f t="shared" si="66"/>
        <v>355</v>
      </c>
      <c r="R373" s="188"/>
      <c r="S373" s="191"/>
      <c r="T373" s="190"/>
    </row>
    <row r="374" spans="1:20" ht="13.75" thickBot="1" x14ac:dyDescent="0.85">
      <c r="A374" s="79">
        <f t="shared" si="74"/>
        <v>356</v>
      </c>
      <c r="B374" s="174">
        <f t="shared" si="75"/>
        <v>41</v>
      </c>
      <c r="C374" s="175" t="str">
        <f t="shared" si="76"/>
        <v/>
      </c>
      <c r="D374" s="176" t="str">
        <f t="shared" si="77"/>
        <v/>
      </c>
      <c r="E374" s="167"/>
      <c r="F374" s="177" t="str">
        <f t="shared" si="71"/>
        <v/>
      </c>
      <c r="G374" s="169" t="str">
        <f t="shared" si="72"/>
        <v/>
      </c>
      <c r="H374" s="177" t="str">
        <f t="shared" si="67"/>
        <v/>
      </c>
      <c r="I374" s="177" t="str">
        <f t="shared" si="68"/>
        <v/>
      </c>
      <c r="J374" s="178" t="str">
        <f t="shared" si="69"/>
        <v/>
      </c>
      <c r="K374" s="171" t="str">
        <f t="shared" si="70"/>
        <v/>
      </c>
      <c r="L374" s="179" t="e">
        <f t="shared" si="73"/>
        <v>#VALUE!</v>
      </c>
      <c r="M374" s="180"/>
      <c r="N374" s="216">
        <f t="shared" si="66"/>
        <v>356</v>
      </c>
      <c r="R374" s="188"/>
      <c r="S374" s="191"/>
      <c r="T374" s="190"/>
    </row>
    <row r="375" spans="1:20" ht="13.75" thickBot="1" x14ac:dyDescent="0.85">
      <c r="A375" s="79">
        <f t="shared" si="74"/>
        <v>357</v>
      </c>
      <c r="B375" s="174">
        <f t="shared" si="75"/>
        <v>41</v>
      </c>
      <c r="C375" s="175" t="str">
        <f t="shared" si="76"/>
        <v/>
      </c>
      <c r="D375" s="176" t="str">
        <f t="shared" si="77"/>
        <v/>
      </c>
      <c r="E375" s="167"/>
      <c r="F375" s="177" t="str">
        <f t="shared" si="71"/>
        <v/>
      </c>
      <c r="G375" s="169" t="str">
        <f t="shared" si="72"/>
        <v/>
      </c>
      <c r="H375" s="177" t="str">
        <f t="shared" si="67"/>
        <v/>
      </c>
      <c r="I375" s="177" t="str">
        <f t="shared" si="68"/>
        <v/>
      </c>
      <c r="J375" s="178" t="str">
        <f t="shared" si="69"/>
        <v/>
      </c>
      <c r="K375" s="171" t="str">
        <f t="shared" si="70"/>
        <v/>
      </c>
      <c r="L375" s="179" t="e">
        <f t="shared" si="73"/>
        <v>#VALUE!</v>
      </c>
      <c r="M375" s="180"/>
      <c r="N375" s="216">
        <f t="shared" si="66"/>
        <v>357</v>
      </c>
      <c r="R375" s="188"/>
      <c r="S375" s="191"/>
      <c r="T375" s="190"/>
    </row>
    <row r="376" spans="1:20" ht="13.75" thickBot="1" x14ac:dyDescent="0.85">
      <c r="A376" s="79">
        <f t="shared" si="74"/>
        <v>358</v>
      </c>
      <c r="B376" s="174">
        <f t="shared" si="75"/>
        <v>41</v>
      </c>
      <c r="C376" s="175" t="str">
        <f t="shared" si="76"/>
        <v/>
      </c>
      <c r="D376" s="176" t="str">
        <f t="shared" si="77"/>
        <v/>
      </c>
      <c r="E376" s="167"/>
      <c r="F376" s="177" t="str">
        <f t="shared" si="71"/>
        <v/>
      </c>
      <c r="G376" s="169" t="str">
        <f t="shared" si="72"/>
        <v/>
      </c>
      <c r="H376" s="177" t="str">
        <f t="shared" si="67"/>
        <v/>
      </c>
      <c r="I376" s="177" t="str">
        <f t="shared" si="68"/>
        <v/>
      </c>
      <c r="J376" s="178" t="str">
        <f t="shared" si="69"/>
        <v/>
      </c>
      <c r="K376" s="171" t="str">
        <f t="shared" si="70"/>
        <v/>
      </c>
      <c r="L376" s="179" t="e">
        <f t="shared" si="73"/>
        <v>#VALUE!</v>
      </c>
      <c r="M376" s="180"/>
      <c r="N376" s="216">
        <f t="shared" ref="N376:N439" si="78">IF(M376&lt;=1000,(0),IF(M376&lt;3600,(1),IF(M376&gt;=3601,(2),"")))</f>
        <v>0</v>
      </c>
      <c r="R376" s="188"/>
      <c r="S376" s="191"/>
      <c r="T376" s="190"/>
    </row>
    <row r="377" spans="1:20" ht="13.75" thickBot="1" x14ac:dyDescent="0.85">
      <c r="A377" s="79">
        <f t="shared" si="74"/>
        <v>359</v>
      </c>
      <c r="B377" s="174">
        <f t="shared" si="75"/>
        <v>41</v>
      </c>
      <c r="C377" s="175" t="str">
        <f t="shared" si="76"/>
        <v/>
      </c>
      <c r="D377" s="176" t="str">
        <f t="shared" si="77"/>
        <v/>
      </c>
      <c r="E377" s="167"/>
      <c r="F377" s="177" t="str">
        <f t="shared" si="71"/>
        <v/>
      </c>
      <c r="G377" s="169" t="str">
        <f t="shared" si="72"/>
        <v/>
      </c>
      <c r="H377" s="177" t="str">
        <f t="shared" si="67"/>
        <v/>
      </c>
      <c r="I377" s="177" t="str">
        <f t="shared" si="68"/>
        <v/>
      </c>
      <c r="J377" s="178" t="str">
        <f t="shared" si="69"/>
        <v/>
      </c>
      <c r="K377" s="171" t="str">
        <f t="shared" si="70"/>
        <v/>
      </c>
      <c r="L377" s="179" t="e">
        <f t="shared" si="73"/>
        <v>#VALUE!</v>
      </c>
      <c r="M377" s="180"/>
      <c r="N377" s="216">
        <f t="shared" si="78"/>
        <v>0</v>
      </c>
      <c r="R377" s="188"/>
      <c r="S377" s="191"/>
      <c r="T377" s="190"/>
    </row>
    <row r="378" spans="1:20" ht="13.75" thickBot="1" x14ac:dyDescent="0.85">
      <c r="A378" s="79">
        <f t="shared" si="74"/>
        <v>360</v>
      </c>
      <c r="B378" s="174">
        <f t="shared" si="75"/>
        <v>41</v>
      </c>
      <c r="C378" s="175" t="str">
        <f t="shared" si="76"/>
        <v/>
      </c>
      <c r="D378" s="176" t="str">
        <f t="shared" si="77"/>
        <v/>
      </c>
      <c r="E378" s="181">
        <f>SUM(D369:D378)</f>
        <v>0</v>
      </c>
      <c r="F378" s="177" t="str">
        <f t="shared" si="71"/>
        <v/>
      </c>
      <c r="G378" s="169" t="str">
        <f t="shared" si="72"/>
        <v/>
      </c>
      <c r="H378" s="177" t="str">
        <f t="shared" si="67"/>
        <v/>
      </c>
      <c r="I378" s="177" t="str">
        <f t="shared" si="68"/>
        <v/>
      </c>
      <c r="J378" s="178" t="str">
        <f t="shared" si="69"/>
        <v/>
      </c>
      <c r="K378" s="171" t="str">
        <f t="shared" si="70"/>
        <v/>
      </c>
      <c r="L378" s="179" t="e">
        <f t="shared" si="73"/>
        <v>#VALUE!</v>
      </c>
      <c r="M378" s="180"/>
      <c r="N378" s="216">
        <f t="shared" si="78"/>
        <v>0</v>
      </c>
      <c r="R378" s="188"/>
      <c r="S378" s="191"/>
      <c r="T378" s="190"/>
    </row>
    <row r="379" spans="1:20" ht="13.75" thickBot="1" x14ac:dyDescent="0.85">
      <c r="A379" s="79">
        <f t="shared" si="74"/>
        <v>361</v>
      </c>
      <c r="B379" s="174">
        <f t="shared" si="75"/>
        <v>41</v>
      </c>
      <c r="C379" s="175" t="str">
        <f t="shared" si="76"/>
        <v/>
      </c>
      <c r="D379" s="176" t="str">
        <f t="shared" si="77"/>
        <v/>
      </c>
      <c r="E379" s="167"/>
      <c r="F379" s="177" t="str">
        <f t="shared" si="71"/>
        <v/>
      </c>
      <c r="G379" s="169" t="str">
        <f t="shared" si="72"/>
        <v/>
      </c>
      <c r="H379" s="177" t="str">
        <f t="shared" si="67"/>
        <v/>
      </c>
      <c r="I379" s="177" t="str">
        <f t="shared" si="68"/>
        <v/>
      </c>
      <c r="J379" s="178" t="str">
        <f t="shared" si="69"/>
        <v/>
      </c>
      <c r="K379" s="171" t="str">
        <f t="shared" si="70"/>
        <v/>
      </c>
      <c r="L379" s="179" t="e">
        <f t="shared" si="73"/>
        <v>#VALUE!</v>
      </c>
      <c r="M379" s="180"/>
      <c r="N379" s="216">
        <f t="shared" si="78"/>
        <v>0</v>
      </c>
      <c r="R379" s="188"/>
      <c r="S379" s="191"/>
      <c r="T379" s="190"/>
    </row>
    <row r="380" spans="1:20" ht="13.75" thickBot="1" x14ac:dyDescent="0.85">
      <c r="A380" s="79">
        <f t="shared" si="74"/>
        <v>362</v>
      </c>
      <c r="B380" s="174">
        <f t="shared" si="75"/>
        <v>41</v>
      </c>
      <c r="C380" s="175" t="str">
        <f t="shared" si="76"/>
        <v/>
      </c>
      <c r="D380" s="176" t="str">
        <f t="shared" si="77"/>
        <v/>
      </c>
      <c r="E380" s="167"/>
      <c r="F380" s="177" t="str">
        <f t="shared" si="71"/>
        <v/>
      </c>
      <c r="G380" s="169" t="str">
        <f t="shared" si="72"/>
        <v/>
      </c>
      <c r="H380" s="177" t="str">
        <f t="shared" si="67"/>
        <v/>
      </c>
      <c r="I380" s="177" t="str">
        <f t="shared" si="68"/>
        <v/>
      </c>
      <c r="J380" s="178" t="str">
        <f t="shared" si="69"/>
        <v/>
      </c>
      <c r="K380" s="171" t="str">
        <f t="shared" si="70"/>
        <v/>
      </c>
      <c r="L380" s="179" t="e">
        <f t="shared" si="73"/>
        <v>#VALUE!</v>
      </c>
      <c r="M380" s="180"/>
      <c r="N380" s="216">
        <f t="shared" si="78"/>
        <v>0</v>
      </c>
      <c r="R380" s="188"/>
      <c r="S380" s="191"/>
      <c r="T380" s="190"/>
    </row>
    <row r="381" spans="1:20" ht="13.75" thickBot="1" x14ac:dyDescent="0.85">
      <c r="A381" s="79">
        <f t="shared" si="74"/>
        <v>363</v>
      </c>
      <c r="B381" s="174">
        <f t="shared" si="75"/>
        <v>41</v>
      </c>
      <c r="C381" s="175" t="str">
        <f t="shared" si="76"/>
        <v/>
      </c>
      <c r="D381" s="176" t="str">
        <f t="shared" si="77"/>
        <v/>
      </c>
      <c r="E381" s="167"/>
      <c r="F381" s="177" t="str">
        <f t="shared" si="71"/>
        <v/>
      </c>
      <c r="G381" s="169" t="str">
        <f t="shared" si="72"/>
        <v/>
      </c>
      <c r="H381" s="177" t="str">
        <f t="shared" si="67"/>
        <v/>
      </c>
      <c r="I381" s="177" t="str">
        <f t="shared" si="68"/>
        <v/>
      </c>
      <c r="J381" s="178" t="str">
        <f t="shared" si="69"/>
        <v/>
      </c>
      <c r="K381" s="171" t="str">
        <f t="shared" si="70"/>
        <v/>
      </c>
      <c r="L381" s="179" t="e">
        <f t="shared" si="73"/>
        <v>#VALUE!</v>
      </c>
      <c r="M381" s="180"/>
      <c r="N381" s="216">
        <f t="shared" si="78"/>
        <v>0</v>
      </c>
      <c r="R381" s="188"/>
      <c r="S381" s="191"/>
      <c r="T381" s="190"/>
    </row>
    <row r="382" spans="1:20" ht="13.75" thickBot="1" x14ac:dyDescent="0.85">
      <c r="A382" s="79">
        <f t="shared" si="74"/>
        <v>364</v>
      </c>
      <c r="B382" s="174">
        <f t="shared" si="75"/>
        <v>41</v>
      </c>
      <c r="C382" s="175" t="str">
        <f t="shared" si="76"/>
        <v/>
      </c>
      <c r="D382" s="176" t="str">
        <f t="shared" si="77"/>
        <v/>
      </c>
      <c r="E382" s="167"/>
      <c r="F382" s="177" t="str">
        <f t="shared" si="71"/>
        <v/>
      </c>
      <c r="G382" s="169" t="str">
        <f t="shared" si="72"/>
        <v/>
      </c>
      <c r="H382" s="177" t="str">
        <f t="shared" si="67"/>
        <v/>
      </c>
      <c r="I382" s="177" t="str">
        <f t="shared" si="68"/>
        <v/>
      </c>
      <c r="J382" s="178" t="str">
        <f t="shared" si="69"/>
        <v/>
      </c>
      <c r="K382" s="171" t="str">
        <f t="shared" si="70"/>
        <v/>
      </c>
      <c r="L382" s="179" t="e">
        <f t="shared" si="73"/>
        <v>#VALUE!</v>
      </c>
      <c r="M382" s="180"/>
      <c r="N382" s="216">
        <f t="shared" si="78"/>
        <v>0</v>
      </c>
      <c r="R382" s="188"/>
      <c r="S382" s="191"/>
      <c r="T382" s="190"/>
    </row>
    <row r="383" spans="1:20" ht="13.75" thickBot="1" x14ac:dyDescent="0.85">
      <c r="A383" s="79">
        <f t="shared" si="74"/>
        <v>365</v>
      </c>
      <c r="B383" s="174">
        <f t="shared" si="75"/>
        <v>41</v>
      </c>
      <c r="C383" s="175" t="str">
        <f t="shared" si="76"/>
        <v/>
      </c>
      <c r="D383" s="176" t="str">
        <f t="shared" si="77"/>
        <v/>
      </c>
      <c r="E383" s="167"/>
      <c r="F383" s="177" t="str">
        <f t="shared" si="71"/>
        <v/>
      </c>
      <c r="G383" s="169" t="str">
        <f t="shared" si="72"/>
        <v/>
      </c>
      <c r="H383" s="177" t="str">
        <f t="shared" si="67"/>
        <v/>
      </c>
      <c r="I383" s="177" t="str">
        <f t="shared" si="68"/>
        <v/>
      </c>
      <c r="J383" s="178" t="str">
        <f t="shared" si="69"/>
        <v/>
      </c>
      <c r="K383" s="171" t="str">
        <f t="shared" si="70"/>
        <v/>
      </c>
      <c r="L383" s="179" t="e">
        <f t="shared" si="73"/>
        <v>#VALUE!</v>
      </c>
      <c r="M383" s="180"/>
      <c r="N383" s="216">
        <f t="shared" si="78"/>
        <v>0</v>
      </c>
      <c r="R383" s="188"/>
      <c r="S383" s="191"/>
      <c r="T383" s="190"/>
    </row>
    <row r="384" spans="1:20" ht="13.75" thickBot="1" x14ac:dyDescent="0.85">
      <c r="A384" s="79">
        <f t="shared" si="74"/>
        <v>366</v>
      </c>
      <c r="B384" s="174">
        <f t="shared" si="75"/>
        <v>41</v>
      </c>
      <c r="C384" s="175" t="str">
        <f t="shared" si="76"/>
        <v/>
      </c>
      <c r="D384" s="176" t="str">
        <f t="shared" si="77"/>
        <v/>
      </c>
      <c r="E384" s="167"/>
      <c r="F384" s="177" t="str">
        <f t="shared" si="71"/>
        <v/>
      </c>
      <c r="G384" s="169" t="str">
        <f t="shared" si="72"/>
        <v/>
      </c>
      <c r="H384" s="177" t="str">
        <f t="shared" si="67"/>
        <v/>
      </c>
      <c r="I384" s="177" t="str">
        <f t="shared" si="68"/>
        <v/>
      </c>
      <c r="J384" s="178" t="str">
        <f t="shared" si="69"/>
        <v/>
      </c>
      <c r="K384" s="171" t="str">
        <f t="shared" si="70"/>
        <v/>
      </c>
      <c r="L384" s="179" t="e">
        <f t="shared" si="73"/>
        <v>#VALUE!</v>
      </c>
      <c r="M384" s="180"/>
      <c r="N384" s="216">
        <f t="shared" si="78"/>
        <v>0</v>
      </c>
      <c r="R384" s="188"/>
      <c r="S384" s="191"/>
      <c r="T384" s="190"/>
    </row>
    <row r="385" spans="1:20" ht="13.75" thickBot="1" x14ac:dyDescent="0.85">
      <c r="A385" s="79">
        <f t="shared" si="74"/>
        <v>367</v>
      </c>
      <c r="B385" s="174">
        <f t="shared" si="75"/>
        <v>41</v>
      </c>
      <c r="C385" s="175" t="str">
        <f t="shared" si="76"/>
        <v/>
      </c>
      <c r="D385" s="176" t="str">
        <f t="shared" si="77"/>
        <v/>
      </c>
      <c r="E385" s="167"/>
      <c r="F385" s="177" t="str">
        <f t="shared" si="71"/>
        <v/>
      </c>
      <c r="G385" s="169" t="str">
        <f t="shared" si="72"/>
        <v/>
      </c>
      <c r="H385" s="177" t="str">
        <f t="shared" si="67"/>
        <v/>
      </c>
      <c r="I385" s="177" t="str">
        <f t="shared" si="68"/>
        <v/>
      </c>
      <c r="J385" s="178" t="str">
        <f t="shared" si="69"/>
        <v/>
      </c>
      <c r="K385" s="171" t="str">
        <f t="shared" si="70"/>
        <v/>
      </c>
      <c r="L385" s="179" t="e">
        <f t="shared" si="73"/>
        <v>#VALUE!</v>
      </c>
      <c r="M385" s="180"/>
      <c r="N385" s="216">
        <f t="shared" si="78"/>
        <v>0</v>
      </c>
      <c r="R385" s="188"/>
      <c r="S385" s="191"/>
      <c r="T385" s="190"/>
    </row>
    <row r="386" spans="1:20" ht="13.75" thickBot="1" x14ac:dyDescent="0.85">
      <c r="A386" s="79">
        <f t="shared" si="74"/>
        <v>368</v>
      </c>
      <c r="B386" s="174">
        <f t="shared" si="75"/>
        <v>41</v>
      </c>
      <c r="C386" s="175" t="str">
        <f t="shared" si="76"/>
        <v/>
      </c>
      <c r="D386" s="176" t="str">
        <f t="shared" si="77"/>
        <v/>
      </c>
      <c r="E386" s="167"/>
      <c r="F386" s="177" t="str">
        <f t="shared" si="71"/>
        <v/>
      </c>
      <c r="G386" s="169" t="str">
        <f t="shared" si="72"/>
        <v/>
      </c>
      <c r="H386" s="177" t="str">
        <f t="shared" si="67"/>
        <v/>
      </c>
      <c r="I386" s="177" t="str">
        <f t="shared" si="68"/>
        <v/>
      </c>
      <c r="J386" s="178" t="str">
        <f t="shared" si="69"/>
        <v/>
      </c>
      <c r="K386" s="171" t="str">
        <f t="shared" si="70"/>
        <v/>
      </c>
      <c r="L386" s="179" t="e">
        <f t="shared" si="73"/>
        <v>#VALUE!</v>
      </c>
      <c r="M386" s="180"/>
      <c r="N386" s="216">
        <f t="shared" si="78"/>
        <v>0</v>
      </c>
      <c r="R386" s="188"/>
      <c r="S386" s="191"/>
      <c r="T386" s="190"/>
    </row>
    <row r="387" spans="1:20" ht="13.75" thickBot="1" x14ac:dyDescent="0.85">
      <c r="A387" s="79">
        <f t="shared" si="74"/>
        <v>369</v>
      </c>
      <c r="B387" s="174">
        <f t="shared" si="75"/>
        <v>41</v>
      </c>
      <c r="C387" s="175" t="str">
        <f t="shared" si="76"/>
        <v/>
      </c>
      <c r="D387" s="176" t="str">
        <f t="shared" si="77"/>
        <v/>
      </c>
      <c r="E387" s="167"/>
      <c r="F387" s="177" t="str">
        <f t="shared" si="71"/>
        <v/>
      </c>
      <c r="G387" s="169" t="str">
        <f t="shared" si="72"/>
        <v/>
      </c>
      <c r="H387" s="177" t="str">
        <f t="shared" si="67"/>
        <v/>
      </c>
      <c r="I387" s="177" t="str">
        <f t="shared" si="68"/>
        <v/>
      </c>
      <c r="J387" s="178" t="str">
        <f t="shared" si="69"/>
        <v/>
      </c>
      <c r="K387" s="171" t="str">
        <f t="shared" si="70"/>
        <v/>
      </c>
      <c r="L387" s="179" t="e">
        <f t="shared" si="73"/>
        <v>#VALUE!</v>
      </c>
      <c r="M387" s="180"/>
      <c r="N387" s="216">
        <f t="shared" si="78"/>
        <v>0</v>
      </c>
      <c r="R387" s="188"/>
      <c r="S387" s="191"/>
      <c r="T387" s="190"/>
    </row>
    <row r="388" spans="1:20" ht="13.75" thickBot="1" x14ac:dyDescent="0.85">
      <c r="A388" s="79">
        <f t="shared" si="74"/>
        <v>370</v>
      </c>
      <c r="B388" s="174">
        <f t="shared" si="75"/>
        <v>41</v>
      </c>
      <c r="C388" s="175" t="str">
        <f t="shared" si="76"/>
        <v/>
      </c>
      <c r="D388" s="176" t="str">
        <f t="shared" si="77"/>
        <v/>
      </c>
      <c r="E388" s="181">
        <f>SUM(D379:D388)</f>
        <v>0</v>
      </c>
      <c r="F388" s="177" t="str">
        <f t="shared" si="71"/>
        <v/>
      </c>
      <c r="G388" s="169" t="str">
        <f t="shared" si="72"/>
        <v/>
      </c>
      <c r="H388" s="177" t="str">
        <f t="shared" si="67"/>
        <v/>
      </c>
      <c r="I388" s="177" t="str">
        <f t="shared" si="68"/>
        <v/>
      </c>
      <c r="J388" s="178" t="str">
        <f t="shared" si="69"/>
        <v/>
      </c>
      <c r="K388" s="171" t="str">
        <f t="shared" si="70"/>
        <v/>
      </c>
      <c r="L388" s="179" t="e">
        <f t="shared" si="73"/>
        <v>#VALUE!</v>
      </c>
      <c r="M388" s="180"/>
      <c r="N388" s="216">
        <f t="shared" si="78"/>
        <v>0</v>
      </c>
      <c r="R388" s="188"/>
      <c r="S388" s="191"/>
      <c r="T388" s="190"/>
    </row>
    <row r="389" spans="1:20" ht="13.75" thickBot="1" x14ac:dyDescent="0.85">
      <c r="A389" s="79">
        <f t="shared" si="74"/>
        <v>371</v>
      </c>
      <c r="B389" s="174">
        <f t="shared" si="75"/>
        <v>41</v>
      </c>
      <c r="C389" s="175" t="str">
        <f t="shared" si="76"/>
        <v/>
      </c>
      <c r="D389" s="176" t="str">
        <f t="shared" si="77"/>
        <v/>
      </c>
      <c r="E389" s="167"/>
      <c r="F389" s="177" t="str">
        <f t="shared" si="71"/>
        <v/>
      </c>
      <c r="G389" s="169" t="str">
        <f t="shared" si="72"/>
        <v/>
      </c>
      <c r="H389" s="177" t="str">
        <f t="shared" si="67"/>
        <v/>
      </c>
      <c r="I389" s="177" t="str">
        <f t="shared" si="68"/>
        <v/>
      </c>
      <c r="J389" s="178" t="str">
        <f t="shared" si="69"/>
        <v/>
      </c>
      <c r="K389" s="171" t="str">
        <f t="shared" si="70"/>
        <v/>
      </c>
      <c r="L389" s="179" t="e">
        <f t="shared" si="73"/>
        <v>#VALUE!</v>
      </c>
      <c r="M389" s="180"/>
      <c r="N389" s="216">
        <f t="shared" si="78"/>
        <v>0</v>
      </c>
      <c r="R389" s="188"/>
      <c r="S389" s="191"/>
      <c r="T389" s="190"/>
    </row>
    <row r="390" spans="1:20" ht="13.75" thickBot="1" x14ac:dyDescent="0.85">
      <c r="A390" s="79">
        <f t="shared" si="74"/>
        <v>372</v>
      </c>
      <c r="B390" s="174">
        <f t="shared" si="75"/>
        <v>41</v>
      </c>
      <c r="C390" s="175" t="str">
        <f t="shared" si="76"/>
        <v/>
      </c>
      <c r="D390" s="176" t="str">
        <f t="shared" si="77"/>
        <v/>
      </c>
      <c r="E390" s="167"/>
      <c r="F390" s="177" t="str">
        <f t="shared" si="71"/>
        <v/>
      </c>
      <c r="G390" s="169" t="str">
        <f t="shared" si="72"/>
        <v/>
      </c>
      <c r="H390" s="177" t="str">
        <f t="shared" si="67"/>
        <v/>
      </c>
      <c r="I390" s="177" t="str">
        <f t="shared" si="68"/>
        <v/>
      </c>
      <c r="J390" s="178" t="str">
        <f t="shared" si="69"/>
        <v/>
      </c>
      <c r="K390" s="171" t="str">
        <f t="shared" si="70"/>
        <v/>
      </c>
      <c r="L390" s="179" t="e">
        <f t="shared" si="73"/>
        <v>#VALUE!</v>
      </c>
      <c r="M390" s="180"/>
      <c r="N390" s="216">
        <f t="shared" si="78"/>
        <v>0</v>
      </c>
      <c r="R390" s="188"/>
      <c r="S390" s="191"/>
      <c r="T390" s="190"/>
    </row>
    <row r="391" spans="1:20" ht="13.75" thickBot="1" x14ac:dyDescent="0.85">
      <c r="A391" s="79">
        <f t="shared" si="74"/>
        <v>373</v>
      </c>
      <c r="B391" s="174">
        <f t="shared" si="75"/>
        <v>41</v>
      </c>
      <c r="C391" s="175" t="str">
        <f t="shared" si="76"/>
        <v/>
      </c>
      <c r="D391" s="176" t="str">
        <f t="shared" si="77"/>
        <v/>
      </c>
      <c r="E391" s="167"/>
      <c r="F391" s="177" t="str">
        <f t="shared" si="71"/>
        <v/>
      </c>
      <c r="G391" s="169" t="str">
        <f t="shared" si="72"/>
        <v/>
      </c>
      <c r="H391" s="177" t="str">
        <f t="shared" si="67"/>
        <v/>
      </c>
      <c r="I391" s="177" t="str">
        <f t="shared" si="68"/>
        <v/>
      </c>
      <c r="J391" s="178" t="str">
        <f t="shared" si="69"/>
        <v/>
      </c>
      <c r="K391" s="171" t="str">
        <f t="shared" si="70"/>
        <v/>
      </c>
      <c r="L391" s="179" t="e">
        <f t="shared" si="73"/>
        <v>#VALUE!</v>
      </c>
      <c r="M391" s="180"/>
      <c r="N391" s="216">
        <f t="shared" si="78"/>
        <v>0</v>
      </c>
      <c r="R391" s="188"/>
      <c r="S391" s="191"/>
      <c r="T391" s="190"/>
    </row>
    <row r="392" spans="1:20" ht="13.75" thickBot="1" x14ac:dyDescent="0.85">
      <c r="A392" s="79">
        <f t="shared" si="74"/>
        <v>374</v>
      </c>
      <c r="B392" s="174">
        <f t="shared" si="75"/>
        <v>41</v>
      </c>
      <c r="C392" s="175" t="str">
        <f t="shared" si="76"/>
        <v/>
      </c>
      <c r="D392" s="176" t="str">
        <f t="shared" si="77"/>
        <v/>
      </c>
      <c r="E392" s="167"/>
      <c r="F392" s="177" t="str">
        <f t="shared" si="71"/>
        <v/>
      </c>
      <c r="G392" s="169" t="str">
        <f t="shared" si="72"/>
        <v/>
      </c>
      <c r="H392" s="177" t="str">
        <f t="shared" si="67"/>
        <v/>
      </c>
      <c r="I392" s="177" t="str">
        <f t="shared" si="68"/>
        <v/>
      </c>
      <c r="J392" s="178" t="str">
        <f t="shared" si="69"/>
        <v/>
      </c>
      <c r="K392" s="171" t="str">
        <f t="shared" si="70"/>
        <v/>
      </c>
      <c r="L392" s="179" t="e">
        <f t="shared" si="73"/>
        <v>#VALUE!</v>
      </c>
      <c r="M392" s="180"/>
      <c r="N392" s="216">
        <f t="shared" si="78"/>
        <v>0</v>
      </c>
      <c r="R392" s="188"/>
      <c r="S392" s="191"/>
      <c r="T392" s="190"/>
    </row>
    <row r="393" spans="1:20" ht="13.75" thickBot="1" x14ac:dyDescent="0.85">
      <c r="A393" s="79">
        <f t="shared" si="74"/>
        <v>375</v>
      </c>
      <c r="B393" s="174">
        <f t="shared" si="75"/>
        <v>41</v>
      </c>
      <c r="C393" s="175" t="str">
        <f t="shared" si="76"/>
        <v/>
      </c>
      <c r="D393" s="176" t="str">
        <f t="shared" si="77"/>
        <v/>
      </c>
      <c r="E393" s="167"/>
      <c r="F393" s="177" t="str">
        <f t="shared" si="71"/>
        <v/>
      </c>
      <c r="G393" s="169" t="str">
        <f t="shared" si="72"/>
        <v/>
      </c>
      <c r="H393" s="177" t="str">
        <f t="shared" si="67"/>
        <v/>
      </c>
      <c r="I393" s="177" t="str">
        <f t="shared" si="68"/>
        <v/>
      </c>
      <c r="J393" s="178" t="str">
        <f t="shared" si="69"/>
        <v/>
      </c>
      <c r="K393" s="171" t="str">
        <f t="shared" si="70"/>
        <v/>
      </c>
      <c r="L393" s="179" t="e">
        <f t="shared" si="73"/>
        <v>#VALUE!</v>
      </c>
      <c r="M393" s="180"/>
      <c r="N393" s="216">
        <f t="shared" si="78"/>
        <v>0</v>
      </c>
      <c r="R393" s="188"/>
      <c r="S393" s="191"/>
      <c r="T393" s="190"/>
    </row>
    <row r="394" spans="1:20" ht="13.75" thickBot="1" x14ac:dyDescent="0.85">
      <c r="A394" s="79">
        <f t="shared" si="74"/>
        <v>376</v>
      </c>
      <c r="B394" s="174">
        <f t="shared" si="75"/>
        <v>41</v>
      </c>
      <c r="C394" s="175" t="str">
        <f t="shared" si="76"/>
        <v/>
      </c>
      <c r="D394" s="176" t="str">
        <f t="shared" si="77"/>
        <v/>
      </c>
      <c r="E394" s="167"/>
      <c r="F394" s="177" t="str">
        <f t="shared" si="71"/>
        <v/>
      </c>
      <c r="G394" s="169" t="str">
        <f t="shared" si="72"/>
        <v/>
      </c>
      <c r="H394" s="177" t="str">
        <f t="shared" si="67"/>
        <v/>
      </c>
      <c r="I394" s="177" t="str">
        <f t="shared" si="68"/>
        <v/>
      </c>
      <c r="J394" s="178" t="str">
        <f t="shared" si="69"/>
        <v/>
      </c>
      <c r="K394" s="171" t="str">
        <f t="shared" si="70"/>
        <v/>
      </c>
      <c r="L394" s="179" t="e">
        <f t="shared" si="73"/>
        <v>#VALUE!</v>
      </c>
      <c r="M394" s="180"/>
      <c r="N394" s="216">
        <f t="shared" si="78"/>
        <v>0</v>
      </c>
      <c r="R394" s="188"/>
      <c r="S394" s="191"/>
      <c r="T394" s="190"/>
    </row>
    <row r="395" spans="1:20" ht="13.75" thickBot="1" x14ac:dyDescent="0.85">
      <c r="A395" s="79">
        <f t="shared" si="74"/>
        <v>377</v>
      </c>
      <c r="B395" s="174">
        <f t="shared" si="75"/>
        <v>41</v>
      </c>
      <c r="C395" s="175" t="str">
        <f t="shared" si="76"/>
        <v/>
      </c>
      <c r="D395" s="176" t="str">
        <f t="shared" si="77"/>
        <v/>
      </c>
      <c r="E395" s="167"/>
      <c r="F395" s="177" t="str">
        <f t="shared" si="71"/>
        <v/>
      </c>
      <c r="G395" s="169" t="str">
        <f t="shared" si="72"/>
        <v/>
      </c>
      <c r="H395" s="177" t="str">
        <f t="shared" si="67"/>
        <v/>
      </c>
      <c r="I395" s="177" t="str">
        <f t="shared" si="68"/>
        <v/>
      </c>
      <c r="J395" s="178" t="str">
        <f t="shared" si="69"/>
        <v/>
      </c>
      <c r="K395" s="171" t="str">
        <f t="shared" si="70"/>
        <v/>
      </c>
      <c r="L395" s="179" t="e">
        <f t="shared" si="73"/>
        <v>#VALUE!</v>
      </c>
      <c r="M395" s="180"/>
      <c r="N395" s="216">
        <f t="shared" si="78"/>
        <v>0</v>
      </c>
      <c r="R395" s="188"/>
      <c r="S395" s="191"/>
      <c r="T395" s="190"/>
    </row>
    <row r="396" spans="1:20" ht="13.75" thickBot="1" x14ac:dyDescent="0.85">
      <c r="A396" s="79">
        <f t="shared" si="74"/>
        <v>378</v>
      </c>
      <c r="B396" s="174">
        <f t="shared" si="75"/>
        <v>41</v>
      </c>
      <c r="C396" s="175" t="str">
        <f t="shared" si="76"/>
        <v/>
      </c>
      <c r="D396" s="176" t="str">
        <f t="shared" si="77"/>
        <v/>
      </c>
      <c r="E396" s="167"/>
      <c r="F396" s="177" t="str">
        <f t="shared" si="71"/>
        <v/>
      </c>
      <c r="G396" s="169" t="str">
        <f t="shared" si="72"/>
        <v/>
      </c>
      <c r="H396" s="177" t="str">
        <f t="shared" si="67"/>
        <v/>
      </c>
      <c r="I396" s="177" t="str">
        <f t="shared" si="68"/>
        <v/>
      </c>
      <c r="J396" s="178" t="str">
        <f t="shared" si="69"/>
        <v/>
      </c>
      <c r="K396" s="171" t="str">
        <f t="shared" si="70"/>
        <v/>
      </c>
      <c r="L396" s="179" t="e">
        <f t="shared" si="73"/>
        <v>#VALUE!</v>
      </c>
      <c r="M396" s="180"/>
      <c r="N396" s="216">
        <f t="shared" si="78"/>
        <v>0</v>
      </c>
      <c r="R396" s="188"/>
      <c r="S396" s="191"/>
      <c r="T396" s="190"/>
    </row>
    <row r="397" spans="1:20" ht="13.75" thickBot="1" x14ac:dyDescent="0.85">
      <c r="A397" s="79">
        <f t="shared" si="74"/>
        <v>379</v>
      </c>
      <c r="B397" s="174">
        <f t="shared" si="75"/>
        <v>41</v>
      </c>
      <c r="C397" s="175" t="str">
        <f t="shared" si="76"/>
        <v/>
      </c>
      <c r="D397" s="176" t="str">
        <f t="shared" si="77"/>
        <v/>
      </c>
      <c r="E397" s="167"/>
      <c r="F397" s="177" t="str">
        <f t="shared" si="71"/>
        <v/>
      </c>
      <c r="G397" s="169" t="str">
        <f t="shared" si="72"/>
        <v/>
      </c>
      <c r="H397" s="177" t="str">
        <f t="shared" si="67"/>
        <v/>
      </c>
      <c r="I397" s="177" t="str">
        <f t="shared" si="68"/>
        <v/>
      </c>
      <c r="J397" s="178" t="str">
        <f t="shared" si="69"/>
        <v/>
      </c>
      <c r="K397" s="171" t="str">
        <f t="shared" si="70"/>
        <v/>
      </c>
      <c r="L397" s="179" t="e">
        <f t="shared" si="73"/>
        <v>#VALUE!</v>
      </c>
      <c r="M397" s="180"/>
      <c r="N397" s="216">
        <f t="shared" si="78"/>
        <v>0</v>
      </c>
      <c r="R397" s="188"/>
      <c r="S397" s="191"/>
      <c r="T397" s="190"/>
    </row>
    <row r="398" spans="1:20" ht="13.75" thickBot="1" x14ac:dyDescent="0.85">
      <c r="A398" s="79">
        <f t="shared" si="74"/>
        <v>380</v>
      </c>
      <c r="B398" s="174">
        <f t="shared" si="75"/>
        <v>41</v>
      </c>
      <c r="C398" s="175" t="str">
        <f t="shared" si="76"/>
        <v/>
      </c>
      <c r="D398" s="176" t="str">
        <f t="shared" si="77"/>
        <v/>
      </c>
      <c r="E398" s="181">
        <f>SUM(D389:D398)</f>
        <v>0</v>
      </c>
      <c r="F398" s="177" t="str">
        <f t="shared" si="71"/>
        <v/>
      </c>
      <c r="G398" s="169" t="str">
        <f t="shared" si="72"/>
        <v/>
      </c>
      <c r="H398" s="177" t="str">
        <f t="shared" si="67"/>
        <v/>
      </c>
      <c r="I398" s="177" t="str">
        <f t="shared" si="68"/>
        <v/>
      </c>
      <c r="J398" s="178" t="str">
        <f t="shared" si="69"/>
        <v/>
      </c>
      <c r="K398" s="171" t="str">
        <f t="shared" si="70"/>
        <v/>
      </c>
      <c r="L398" s="179" t="e">
        <f t="shared" si="73"/>
        <v>#VALUE!</v>
      </c>
      <c r="M398" s="180"/>
      <c r="N398" s="216">
        <f t="shared" si="78"/>
        <v>0</v>
      </c>
      <c r="R398" s="188"/>
      <c r="S398" s="191"/>
      <c r="T398" s="190"/>
    </row>
    <row r="399" spans="1:20" ht="13.75" thickBot="1" x14ac:dyDescent="0.85">
      <c r="A399" s="79">
        <f t="shared" si="74"/>
        <v>381</v>
      </c>
      <c r="B399" s="174">
        <f t="shared" si="75"/>
        <v>41</v>
      </c>
      <c r="C399" s="175" t="str">
        <f t="shared" si="76"/>
        <v/>
      </c>
      <c r="D399" s="176" t="str">
        <f t="shared" si="77"/>
        <v/>
      </c>
      <c r="E399" s="167"/>
      <c r="F399" s="177" t="str">
        <f t="shared" si="71"/>
        <v/>
      </c>
      <c r="G399" s="169" t="str">
        <f t="shared" si="72"/>
        <v/>
      </c>
      <c r="H399" s="177" t="str">
        <f t="shared" si="67"/>
        <v/>
      </c>
      <c r="I399" s="177" t="str">
        <f t="shared" si="68"/>
        <v/>
      </c>
      <c r="J399" s="178" t="str">
        <f t="shared" si="69"/>
        <v/>
      </c>
      <c r="K399" s="171" t="str">
        <f t="shared" si="70"/>
        <v/>
      </c>
      <c r="L399" s="179" t="e">
        <f t="shared" si="73"/>
        <v>#VALUE!</v>
      </c>
      <c r="M399" s="180"/>
      <c r="N399" s="216">
        <f t="shared" si="78"/>
        <v>0</v>
      </c>
      <c r="R399" s="188"/>
      <c r="S399" s="191"/>
      <c r="T399" s="190"/>
    </row>
    <row r="400" spans="1:20" ht="13.75" thickBot="1" x14ac:dyDescent="0.85">
      <c r="A400" s="79">
        <f t="shared" si="74"/>
        <v>382</v>
      </c>
      <c r="B400" s="174">
        <f t="shared" si="75"/>
        <v>41</v>
      </c>
      <c r="C400" s="175" t="str">
        <f t="shared" si="76"/>
        <v/>
      </c>
      <c r="D400" s="176" t="str">
        <f t="shared" si="77"/>
        <v/>
      </c>
      <c r="E400" s="167"/>
      <c r="F400" s="177" t="str">
        <f t="shared" si="71"/>
        <v/>
      </c>
      <c r="G400" s="169" t="str">
        <f t="shared" si="72"/>
        <v/>
      </c>
      <c r="H400" s="177" t="str">
        <f t="shared" si="67"/>
        <v/>
      </c>
      <c r="I400" s="177" t="str">
        <f t="shared" si="68"/>
        <v/>
      </c>
      <c r="J400" s="178" t="str">
        <f t="shared" si="69"/>
        <v/>
      </c>
      <c r="K400" s="171" t="str">
        <f t="shared" si="70"/>
        <v/>
      </c>
      <c r="L400" s="179" t="e">
        <f t="shared" si="73"/>
        <v>#VALUE!</v>
      </c>
      <c r="M400" s="180"/>
      <c r="N400" s="216">
        <f t="shared" si="78"/>
        <v>0</v>
      </c>
      <c r="R400" s="188"/>
      <c r="S400" s="191"/>
      <c r="T400" s="190"/>
    </row>
    <row r="401" spans="1:20" ht="13.75" thickBot="1" x14ac:dyDescent="0.85">
      <c r="A401" s="79">
        <f t="shared" si="74"/>
        <v>383</v>
      </c>
      <c r="B401" s="174">
        <f t="shared" si="75"/>
        <v>41</v>
      </c>
      <c r="C401" s="175" t="str">
        <f t="shared" si="76"/>
        <v/>
      </c>
      <c r="D401" s="176" t="str">
        <f t="shared" si="77"/>
        <v/>
      </c>
      <c r="E401" s="167"/>
      <c r="F401" s="177" t="str">
        <f t="shared" si="71"/>
        <v/>
      </c>
      <c r="G401" s="169" t="str">
        <f t="shared" si="72"/>
        <v/>
      </c>
      <c r="H401" s="177" t="str">
        <f t="shared" si="67"/>
        <v/>
      </c>
      <c r="I401" s="177" t="str">
        <f t="shared" si="68"/>
        <v/>
      </c>
      <c r="J401" s="178" t="str">
        <f t="shared" si="69"/>
        <v/>
      </c>
      <c r="K401" s="171" t="str">
        <f t="shared" si="70"/>
        <v/>
      </c>
      <c r="L401" s="179" t="e">
        <f t="shared" si="73"/>
        <v>#VALUE!</v>
      </c>
      <c r="M401" s="180"/>
      <c r="N401" s="216">
        <f t="shared" si="78"/>
        <v>0</v>
      </c>
      <c r="R401" s="188"/>
      <c r="S401" s="191"/>
      <c r="T401" s="190"/>
    </row>
    <row r="402" spans="1:20" ht="13.75" thickBot="1" x14ac:dyDescent="0.85">
      <c r="A402" s="79">
        <f t="shared" si="74"/>
        <v>384</v>
      </c>
      <c r="B402" s="174">
        <f t="shared" si="75"/>
        <v>41</v>
      </c>
      <c r="C402" s="175" t="str">
        <f t="shared" si="76"/>
        <v/>
      </c>
      <c r="D402" s="176" t="str">
        <f t="shared" si="77"/>
        <v/>
      </c>
      <c r="E402" s="167"/>
      <c r="F402" s="177" t="str">
        <f t="shared" si="71"/>
        <v/>
      </c>
      <c r="G402" s="169" t="str">
        <f t="shared" si="72"/>
        <v/>
      </c>
      <c r="H402" s="177" t="str">
        <f t="shared" si="67"/>
        <v/>
      </c>
      <c r="I402" s="177" t="str">
        <f t="shared" si="68"/>
        <v/>
      </c>
      <c r="J402" s="178" t="str">
        <f t="shared" si="69"/>
        <v/>
      </c>
      <c r="K402" s="171" t="str">
        <f t="shared" si="70"/>
        <v/>
      </c>
      <c r="L402" s="179" t="e">
        <f t="shared" si="73"/>
        <v>#VALUE!</v>
      </c>
      <c r="M402" s="180"/>
      <c r="N402" s="216">
        <f t="shared" si="78"/>
        <v>0</v>
      </c>
      <c r="R402" s="188"/>
      <c r="S402" s="191"/>
      <c r="T402" s="190"/>
    </row>
    <row r="403" spans="1:20" ht="13.75" thickBot="1" x14ac:dyDescent="0.85">
      <c r="A403" s="79">
        <f t="shared" si="74"/>
        <v>385</v>
      </c>
      <c r="B403" s="174">
        <f t="shared" si="75"/>
        <v>41</v>
      </c>
      <c r="C403" s="175" t="str">
        <f t="shared" si="76"/>
        <v/>
      </c>
      <c r="D403" s="176" t="str">
        <f t="shared" si="77"/>
        <v/>
      </c>
      <c r="E403" s="167"/>
      <c r="F403" s="177" t="str">
        <f t="shared" si="71"/>
        <v/>
      </c>
      <c r="G403" s="169" t="str">
        <f t="shared" si="72"/>
        <v/>
      </c>
      <c r="H403" s="177" t="str">
        <f t="shared" ref="H403:H466" si="79">IF(M403&gt;0,($K$13*F403),"")</f>
        <v/>
      </c>
      <c r="I403" s="177" t="str">
        <f t="shared" ref="I403:I466" si="80">IF(M403&gt;0,($K$15*F403),"")</f>
        <v/>
      </c>
      <c r="J403" s="178" t="str">
        <f t="shared" ref="J403:J466" si="81">IF(M403&gt;0,((F403*$K$9)*$O$12),"")</f>
        <v/>
      </c>
      <c r="K403" s="171" t="str">
        <f t="shared" ref="K403:K466" si="82">IF(G403&gt;$I$12,((G403-$I$12)*$K$17),"")</f>
        <v/>
      </c>
      <c r="L403" s="179" t="e">
        <f t="shared" si="73"/>
        <v>#VALUE!</v>
      </c>
      <c r="M403" s="180"/>
      <c r="N403" s="216">
        <f t="shared" si="78"/>
        <v>0</v>
      </c>
      <c r="R403" s="188"/>
      <c r="S403" s="191"/>
      <c r="T403" s="190"/>
    </row>
    <row r="404" spans="1:20" ht="13.75" thickBot="1" x14ac:dyDescent="0.85">
      <c r="A404" s="79">
        <f t="shared" si="74"/>
        <v>386</v>
      </c>
      <c r="B404" s="174">
        <f t="shared" si="75"/>
        <v>41</v>
      </c>
      <c r="C404" s="175" t="str">
        <f t="shared" si="76"/>
        <v/>
      </c>
      <c r="D404" s="176" t="str">
        <f t="shared" si="77"/>
        <v/>
      </c>
      <c r="E404" s="167"/>
      <c r="F404" s="177" t="str">
        <f t="shared" ref="F404:F467" si="83">IF(M404&gt;0,(F403+D404),"")</f>
        <v/>
      </c>
      <c r="G404" s="169" t="str">
        <f t="shared" ref="G404:G467" si="84">IF(M404&gt;0,(F404+$E$17+$I$13),"")</f>
        <v/>
      </c>
      <c r="H404" s="177" t="str">
        <f t="shared" si="79"/>
        <v/>
      </c>
      <c r="I404" s="177" t="str">
        <f t="shared" si="80"/>
        <v/>
      </c>
      <c r="J404" s="178" t="str">
        <f t="shared" si="81"/>
        <v/>
      </c>
      <c r="K404" s="171" t="str">
        <f t="shared" si="82"/>
        <v/>
      </c>
      <c r="L404" s="179" t="e">
        <f t="shared" ref="L404:L467" si="85">0.052*K$12*G404</f>
        <v>#VALUE!</v>
      </c>
      <c r="M404" s="180"/>
      <c r="N404" s="216">
        <f t="shared" si="78"/>
        <v>0</v>
      </c>
      <c r="R404" s="188"/>
      <c r="S404" s="191"/>
      <c r="T404" s="190"/>
    </row>
    <row r="405" spans="1:20" ht="13.75" thickBot="1" x14ac:dyDescent="0.85">
      <c r="A405" s="79">
        <f t="shared" ref="A405:A468" si="86">A404+1</f>
        <v>387</v>
      </c>
      <c r="B405" s="174">
        <f t="shared" ref="B405:B468" si="87">IF(M405&lt;=1,(0),IF(M405&lt;3600,(1),IF(M405&gt;=3601,(2),"")))+B404</f>
        <v>41</v>
      </c>
      <c r="C405" s="175" t="str">
        <f t="shared" ref="C405:C468" si="88">IF(M405&gt;0,($I$14-B405),"")</f>
        <v/>
      </c>
      <c r="D405" s="176" t="str">
        <f t="shared" ref="D405:D468" si="89">IF(M405&gt;0,(M405/100),"")</f>
        <v/>
      </c>
      <c r="E405" s="167"/>
      <c r="F405" s="177" t="str">
        <f t="shared" si="83"/>
        <v/>
      </c>
      <c r="G405" s="169" t="str">
        <f t="shared" si="84"/>
        <v/>
      </c>
      <c r="H405" s="177" t="str">
        <f t="shared" si="79"/>
        <v/>
      </c>
      <c r="I405" s="177" t="str">
        <f t="shared" si="80"/>
        <v/>
      </c>
      <c r="J405" s="178" t="str">
        <f t="shared" si="81"/>
        <v/>
      </c>
      <c r="K405" s="171" t="str">
        <f t="shared" si="82"/>
        <v/>
      </c>
      <c r="L405" s="179" t="e">
        <f t="shared" si="85"/>
        <v>#VALUE!</v>
      </c>
      <c r="M405" s="180"/>
      <c r="N405" s="216">
        <f t="shared" si="78"/>
        <v>0</v>
      </c>
      <c r="R405" s="188"/>
      <c r="S405" s="191"/>
      <c r="T405" s="190"/>
    </row>
    <row r="406" spans="1:20" ht="13.75" thickBot="1" x14ac:dyDescent="0.85">
      <c r="A406" s="79">
        <f t="shared" si="86"/>
        <v>388</v>
      </c>
      <c r="B406" s="174">
        <f t="shared" si="87"/>
        <v>41</v>
      </c>
      <c r="C406" s="175" t="str">
        <f t="shared" si="88"/>
        <v/>
      </c>
      <c r="D406" s="176" t="str">
        <f t="shared" si="89"/>
        <v/>
      </c>
      <c r="E406" s="167"/>
      <c r="F406" s="177" t="str">
        <f t="shared" si="83"/>
        <v/>
      </c>
      <c r="G406" s="169" t="str">
        <f t="shared" si="84"/>
        <v/>
      </c>
      <c r="H406" s="177" t="str">
        <f t="shared" si="79"/>
        <v/>
      </c>
      <c r="I406" s="177" t="str">
        <f t="shared" si="80"/>
        <v/>
      </c>
      <c r="J406" s="178" t="str">
        <f t="shared" si="81"/>
        <v/>
      </c>
      <c r="K406" s="171" t="str">
        <f t="shared" si="82"/>
        <v/>
      </c>
      <c r="L406" s="179" t="e">
        <f t="shared" si="85"/>
        <v>#VALUE!</v>
      </c>
      <c r="M406" s="180"/>
      <c r="N406" s="216">
        <f t="shared" si="78"/>
        <v>0</v>
      </c>
      <c r="R406" s="188"/>
      <c r="S406" s="191"/>
      <c r="T406" s="190"/>
    </row>
    <row r="407" spans="1:20" ht="13.75" thickBot="1" x14ac:dyDescent="0.85">
      <c r="A407" s="79">
        <f t="shared" si="86"/>
        <v>389</v>
      </c>
      <c r="B407" s="174">
        <f t="shared" si="87"/>
        <v>41</v>
      </c>
      <c r="C407" s="175" t="str">
        <f t="shared" si="88"/>
        <v/>
      </c>
      <c r="D407" s="176" t="str">
        <f t="shared" si="89"/>
        <v/>
      </c>
      <c r="E407" s="167"/>
      <c r="F407" s="177" t="str">
        <f t="shared" si="83"/>
        <v/>
      </c>
      <c r="G407" s="169" t="str">
        <f t="shared" si="84"/>
        <v/>
      </c>
      <c r="H407" s="177" t="str">
        <f t="shared" si="79"/>
        <v/>
      </c>
      <c r="I407" s="177" t="str">
        <f t="shared" si="80"/>
        <v/>
      </c>
      <c r="J407" s="178" t="str">
        <f t="shared" si="81"/>
        <v/>
      </c>
      <c r="K407" s="171" t="str">
        <f t="shared" si="82"/>
        <v/>
      </c>
      <c r="L407" s="179" t="e">
        <f t="shared" si="85"/>
        <v>#VALUE!</v>
      </c>
      <c r="M407" s="180"/>
      <c r="N407" s="216">
        <f t="shared" si="78"/>
        <v>0</v>
      </c>
      <c r="R407" s="188"/>
      <c r="S407" s="191"/>
      <c r="T407" s="190"/>
    </row>
    <row r="408" spans="1:20" ht="13.75" thickBot="1" x14ac:dyDescent="0.85">
      <c r="A408" s="79">
        <f t="shared" si="86"/>
        <v>390</v>
      </c>
      <c r="B408" s="174">
        <f t="shared" si="87"/>
        <v>41</v>
      </c>
      <c r="C408" s="175" t="str">
        <f t="shared" si="88"/>
        <v/>
      </c>
      <c r="D408" s="176" t="str">
        <f t="shared" si="89"/>
        <v/>
      </c>
      <c r="E408" s="181">
        <f>SUM(D399:D408)</f>
        <v>0</v>
      </c>
      <c r="F408" s="177" t="str">
        <f t="shared" si="83"/>
        <v/>
      </c>
      <c r="G408" s="169" t="str">
        <f t="shared" si="84"/>
        <v/>
      </c>
      <c r="H408" s="177" t="str">
        <f t="shared" si="79"/>
        <v/>
      </c>
      <c r="I408" s="177" t="str">
        <f t="shared" si="80"/>
        <v/>
      </c>
      <c r="J408" s="178" t="str">
        <f t="shared" si="81"/>
        <v/>
      </c>
      <c r="K408" s="171" t="str">
        <f t="shared" si="82"/>
        <v/>
      </c>
      <c r="L408" s="179" t="e">
        <f t="shared" si="85"/>
        <v>#VALUE!</v>
      </c>
      <c r="M408" s="180"/>
      <c r="N408" s="216">
        <f t="shared" si="78"/>
        <v>0</v>
      </c>
      <c r="R408" s="188"/>
      <c r="S408" s="191"/>
      <c r="T408" s="190"/>
    </row>
    <row r="409" spans="1:20" ht="13.75" thickBot="1" x14ac:dyDescent="0.85">
      <c r="A409" s="79">
        <f t="shared" si="86"/>
        <v>391</v>
      </c>
      <c r="B409" s="174">
        <f t="shared" si="87"/>
        <v>41</v>
      </c>
      <c r="C409" s="175" t="str">
        <f t="shared" si="88"/>
        <v/>
      </c>
      <c r="D409" s="176" t="str">
        <f t="shared" si="89"/>
        <v/>
      </c>
      <c r="E409" s="167"/>
      <c r="F409" s="177" t="str">
        <f t="shared" si="83"/>
        <v/>
      </c>
      <c r="G409" s="169" t="str">
        <f t="shared" si="84"/>
        <v/>
      </c>
      <c r="H409" s="177" t="str">
        <f t="shared" si="79"/>
        <v/>
      </c>
      <c r="I409" s="177" t="str">
        <f t="shared" si="80"/>
        <v/>
      </c>
      <c r="J409" s="178" t="str">
        <f t="shared" si="81"/>
        <v/>
      </c>
      <c r="K409" s="171" t="str">
        <f t="shared" si="82"/>
        <v/>
      </c>
      <c r="L409" s="179" t="e">
        <f t="shared" si="85"/>
        <v>#VALUE!</v>
      </c>
      <c r="M409" s="180"/>
      <c r="N409" s="216">
        <f t="shared" si="78"/>
        <v>0</v>
      </c>
      <c r="R409" s="188"/>
      <c r="S409" s="191"/>
      <c r="T409" s="190"/>
    </row>
    <row r="410" spans="1:20" ht="13.75" thickBot="1" x14ac:dyDescent="0.85">
      <c r="A410" s="79">
        <f t="shared" si="86"/>
        <v>392</v>
      </c>
      <c r="B410" s="174">
        <f t="shared" si="87"/>
        <v>41</v>
      </c>
      <c r="C410" s="175" t="str">
        <f t="shared" si="88"/>
        <v/>
      </c>
      <c r="D410" s="176" t="str">
        <f t="shared" si="89"/>
        <v/>
      </c>
      <c r="E410" s="167"/>
      <c r="F410" s="177" t="str">
        <f t="shared" si="83"/>
        <v/>
      </c>
      <c r="G410" s="169" t="str">
        <f t="shared" si="84"/>
        <v/>
      </c>
      <c r="H410" s="177" t="str">
        <f t="shared" si="79"/>
        <v/>
      </c>
      <c r="I410" s="177" t="str">
        <f t="shared" si="80"/>
        <v/>
      </c>
      <c r="J410" s="178" t="str">
        <f t="shared" si="81"/>
        <v/>
      </c>
      <c r="K410" s="171" t="str">
        <f t="shared" si="82"/>
        <v/>
      </c>
      <c r="L410" s="179" t="e">
        <f t="shared" si="85"/>
        <v>#VALUE!</v>
      </c>
      <c r="M410" s="180"/>
      <c r="N410" s="216">
        <f t="shared" si="78"/>
        <v>0</v>
      </c>
      <c r="R410" s="188"/>
      <c r="S410" s="191"/>
      <c r="T410" s="190"/>
    </row>
    <row r="411" spans="1:20" ht="13.75" thickBot="1" x14ac:dyDescent="0.85">
      <c r="A411" s="79">
        <f t="shared" si="86"/>
        <v>393</v>
      </c>
      <c r="B411" s="174">
        <f t="shared" si="87"/>
        <v>41</v>
      </c>
      <c r="C411" s="175" t="str">
        <f t="shared" si="88"/>
        <v/>
      </c>
      <c r="D411" s="176" t="str">
        <f t="shared" si="89"/>
        <v/>
      </c>
      <c r="E411" s="167"/>
      <c r="F411" s="177" t="str">
        <f t="shared" si="83"/>
        <v/>
      </c>
      <c r="G411" s="169" t="str">
        <f t="shared" si="84"/>
        <v/>
      </c>
      <c r="H411" s="177" t="str">
        <f t="shared" si="79"/>
        <v/>
      </c>
      <c r="I411" s="177" t="str">
        <f t="shared" si="80"/>
        <v/>
      </c>
      <c r="J411" s="178" t="str">
        <f t="shared" si="81"/>
        <v/>
      </c>
      <c r="K411" s="171" t="str">
        <f t="shared" si="82"/>
        <v/>
      </c>
      <c r="L411" s="179" t="e">
        <f t="shared" si="85"/>
        <v>#VALUE!</v>
      </c>
      <c r="M411" s="180"/>
      <c r="N411" s="216">
        <f t="shared" si="78"/>
        <v>0</v>
      </c>
      <c r="R411" s="188"/>
      <c r="S411" s="191"/>
      <c r="T411" s="190"/>
    </row>
    <row r="412" spans="1:20" ht="13.75" thickBot="1" x14ac:dyDescent="0.85">
      <c r="A412" s="79">
        <f t="shared" si="86"/>
        <v>394</v>
      </c>
      <c r="B412" s="174">
        <f t="shared" si="87"/>
        <v>41</v>
      </c>
      <c r="C412" s="175" t="str">
        <f t="shared" si="88"/>
        <v/>
      </c>
      <c r="D412" s="176" t="str">
        <f t="shared" si="89"/>
        <v/>
      </c>
      <c r="E412" s="167"/>
      <c r="F412" s="177" t="str">
        <f t="shared" si="83"/>
        <v/>
      </c>
      <c r="G412" s="169" t="str">
        <f t="shared" si="84"/>
        <v/>
      </c>
      <c r="H412" s="177" t="str">
        <f t="shared" si="79"/>
        <v/>
      </c>
      <c r="I412" s="177" t="str">
        <f t="shared" si="80"/>
        <v/>
      </c>
      <c r="J412" s="178" t="str">
        <f t="shared" si="81"/>
        <v/>
      </c>
      <c r="K412" s="171" t="str">
        <f t="shared" si="82"/>
        <v/>
      </c>
      <c r="L412" s="179" t="e">
        <f t="shared" si="85"/>
        <v>#VALUE!</v>
      </c>
      <c r="M412" s="180"/>
      <c r="N412" s="216">
        <f t="shared" si="78"/>
        <v>0</v>
      </c>
      <c r="R412" s="188"/>
      <c r="S412" s="191"/>
      <c r="T412" s="190"/>
    </row>
    <row r="413" spans="1:20" ht="13.75" thickBot="1" x14ac:dyDescent="0.85">
      <c r="A413" s="79">
        <f t="shared" si="86"/>
        <v>395</v>
      </c>
      <c r="B413" s="174">
        <f t="shared" si="87"/>
        <v>41</v>
      </c>
      <c r="C413" s="175" t="str">
        <f t="shared" si="88"/>
        <v/>
      </c>
      <c r="D413" s="176" t="str">
        <f t="shared" si="89"/>
        <v/>
      </c>
      <c r="E413" s="167"/>
      <c r="F413" s="177" t="str">
        <f t="shared" si="83"/>
        <v/>
      </c>
      <c r="G413" s="169" t="str">
        <f t="shared" si="84"/>
        <v/>
      </c>
      <c r="H413" s="177" t="str">
        <f t="shared" si="79"/>
        <v/>
      </c>
      <c r="I413" s="177" t="str">
        <f t="shared" si="80"/>
        <v/>
      </c>
      <c r="J413" s="178" t="str">
        <f t="shared" si="81"/>
        <v/>
      </c>
      <c r="K413" s="171" t="str">
        <f t="shared" si="82"/>
        <v/>
      </c>
      <c r="L413" s="179" t="e">
        <f t="shared" si="85"/>
        <v>#VALUE!</v>
      </c>
      <c r="M413" s="180"/>
      <c r="N413" s="216">
        <f t="shared" si="78"/>
        <v>0</v>
      </c>
      <c r="R413" s="188"/>
      <c r="S413" s="191"/>
      <c r="T413" s="190"/>
    </row>
    <row r="414" spans="1:20" ht="13.75" thickBot="1" x14ac:dyDescent="0.85">
      <c r="A414" s="79">
        <f t="shared" si="86"/>
        <v>396</v>
      </c>
      <c r="B414" s="174">
        <f t="shared" si="87"/>
        <v>41</v>
      </c>
      <c r="C414" s="175" t="str">
        <f t="shared" si="88"/>
        <v/>
      </c>
      <c r="D414" s="176" t="str">
        <f t="shared" si="89"/>
        <v/>
      </c>
      <c r="E414" s="167"/>
      <c r="F414" s="177" t="str">
        <f t="shared" si="83"/>
        <v/>
      </c>
      <c r="G414" s="169" t="str">
        <f t="shared" si="84"/>
        <v/>
      </c>
      <c r="H414" s="177" t="str">
        <f t="shared" si="79"/>
        <v/>
      </c>
      <c r="I414" s="177" t="str">
        <f t="shared" si="80"/>
        <v/>
      </c>
      <c r="J414" s="178" t="str">
        <f t="shared" si="81"/>
        <v/>
      </c>
      <c r="K414" s="171" t="str">
        <f t="shared" si="82"/>
        <v/>
      </c>
      <c r="L414" s="179" t="e">
        <f t="shared" si="85"/>
        <v>#VALUE!</v>
      </c>
      <c r="M414" s="180"/>
      <c r="N414" s="216">
        <f t="shared" si="78"/>
        <v>0</v>
      </c>
      <c r="R414" s="188"/>
      <c r="S414" s="191"/>
      <c r="T414" s="190"/>
    </row>
    <row r="415" spans="1:20" ht="13.75" thickBot="1" x14ac:dyDescent="0.85">
      <c r="A415" s="79">
        <f t="shared" si="86"/>
        <v>397</v>
      </c>
      <c r="B415" s="174">
        <f t="shared" si="87"/>
        <v>41</v>
      </c>
      <c r="C415" s="175" t="str">
        <f t="shared" si="88"/>
        <v/>
      </c>
      <c r="D415" s="176" t="str">
        <f t="shared" si="89"/>
        <v/>
      </c>
      <c r="E415" s="167"/>
      <c r="F415" s="177" t="str">
        <f t="shared" si="83"/>
        <v/>
      </c>
      <c r="G415" s="169" t="str">
        <f t="shared" si="84"/>
        <v/>
      </c>
      <c r="H415" s="177" t="str">
        <f t="shared" si="79"/>
        <v/>
      </c>
      <c r="I415" s="177" t="str">
        <f t="shared" si="80"/>
        <v/>
      </c>
      <c r="J415" s="178" t="str">
        <f t="shared" si="81"/>
        <v/>
      </c>
      <c r="K415" s="171" t="str">
        <f t="shared" si="82"/>
        <v/>
      </c>
      <c r="L415" s="179" t="e">
        <f t="shared" si="85"/>
        <v>#VALUE!</v>
      </c>
      <c r="M415" s="180"/>
      <c r="N415" s="216">
        <f t="shared" si="78"/>
        <v>0</v>
      </c>
      <c r="R415" s="188"/>
      <c r="S415" s="191"/>
      <c r="T415" s="190"/>
    </row>
    <row r="416" spans="1:20" ht="13.75" thickBot="1" x14ac:dyDescent="0.85">
      <c r="A416" s="79">
        <f t="shared" si="86"/>
        <v>398</v>
      </c>
      <c r="B416" s="174">
        <f t="shared" si="87"/>
        <v>41</v>
      </c>
      <c r="C416" s="175" t="str">
        <f t="shared" si="88"/>
        <v/>
      </c>
      <c r="D416" s="176" t="str">
        <f t="shared" si="89"/>
        <v/>
      </c>
      <c r="E416" s="167"/>
      <c r="F416" s="177" t="str">
        <f t="shared" si="83"/>
        <v/>
      </c>
      <c r="G416" s="169" t="str">
        <f t="shared" si="84"/>
        <v/>
      </c>
      <c r="H416" s="177" t="str">
        <f t="shared" si="79"/>
        <v/>
      </c>
      <c r="I416" s="177" t="str">
        <f t="shared" si="80"/>
        <v/>
      </c>
      <c r="J416" s="178" t="str">
        <f t="shared" si="81"/>
        <v/>
      </c>
      <c r="K416" s="171" t="str">
        <f t="shared" si="82"/>
        <v/>
      </c>
      <c r="L416" s="179" t="e">
        <f t="shared" si="85"/>
        <v>#VALUE!</v>
      </c>
      <c r="M416" s="180"/>
      <c r="N416" s="216">
        <f t="shared" si="78"/>
        <v>0</v>
      </c>
      <c r="R416" s="188"/>
      <c r="S416" s="191"/>
      <c r="T416" s="190"/>
    </row>
    <row r="417" spans="1:20" ht="13.75" thickBot="1" x14ac:dyDescent="0.85">
      <c r="A417" s="79">
        <f t="shared" si="86"/>
        <v>399</v>
      </c>
      <c r="B417" s="174">
        <f t="shared" si="87"/>
        <v>41</v>
      </c>
      <c r="C417" s="175" t="str">
        <f t="shared" si="88"/>
        <v/>
      </c>
      <c r="D417" s="176" t="str">
        <f t="shared" si="89"/>
        <v/>
      </c>
      <c r="E417" s="167"/>
      <c r="F417" s="177" t="str">
        <f t="shared" si="83"/>
        <v/>
      </c>
      <c r="G417" s="169" t="str">
        <f t="shared" si="84"/>
        <v/>
      </c>
      <c r="H417" s="177" t="str">
        <f t="shared" si="79"/>
        <v/>
      </c>
      <c r="I417" s="177" t="str">
        <f t="shared" si="80"/>
        <v/>
      </c>
      <c r="J417" s="178" t="str">
        <f t="shared" si="81"/>
        <v/>
      </c>
      <c r="K417" s="171" t="str">
        <f t="shared" si="82"/>
        <v/>
      </c>
      <c r="L417" s="179" t="e">
        <f t="shared" si="85"/>
        <v>#VALUE!</v>
      </c>
      <c r="M417" s="180"/>
      <c r="N417" s="216">
        <f t="shared" si="78"/>
        <v>0</v>
      </c>
      <c r="R417" s="188"/>
      <c r="S417" s="191"/>
      <c r="T417" s="190"/>
    </row>
    <row r="418" spans="1:20" ht="13.75" thickBot="1" x14ac:dyDescent="0.85">
      <c r="A418" s="79">
        <f t="shared" si="86"/>
        <v>400</v>
      </c>
      <c r="B418" s="174">
        <f t="shared" si="87"/>
        <v>41</v>
      </c>
      <c r="C418" s="175" t="str">
        <f t="shared" si="88"/>
        <v/>
      </c>
      <c r="D418" s="176" t="str">
        <f t="shared" si="89"/>
        <v/>
      </c>
      <c r="E418" s="181">
        <f>SUM(D409:D418)</f>
        <v>0</v>
      </c>
      <c r="F418" s="177" t="str">
        <f t="shared" si="83"/>
        <v/>
      </c>
      <c r="G418" s="169" t="str">
        <f t="shared" si="84"/>
        <v/>
      </c>
      <c r="H418" s="177" t="str">
        <f t="shared" si="79"/>
        <v/>
      </c>
      <c r="I418" s="177" t="str">
        <f t="shared" si="80"/>
        <v/>
      </c>
      <c r="J418" s="178" t="str">
        <f t="shared" si="81"/>
        <v/>
      </c>
      <c r="K418" s="171" t="str">
        <f t="shared" si="82"/>
        <v/>
      </c>
      <c r="L418" s="179" t="e">
        <f t="shared" si="85"/>
        <v>#VALUE!</v>
      </c>
      <c r="M418" s="180"/>
      <c r="N418" s="216">
        <f t="shared" si="78"/>
        <v>0</v>
      </c>
      <c r="R418" s="188"/>
      <c r="S418" s="191"/>
      <c r="T418" s="190"/>
    </row>
    <row r="419" spans="1:20" ht="13.75" thickBot="1" x14ac:dyDescent="0.85">
      <c r="A419" s="79">
        <f t="shared" si="86"/>
        <v>401</v>
      </c>
      <c r="B419" s="174">
        <f t="shared" si="87"/>
        <v>41</v>
      </c>
      <c r="C419" s="175" t="str">
        <f t="shared" si="88"/>
        <v/>
      </c>
      <c r="D419" s="176" t="str">
        <f t="shared" si="89"/>
        <v/>
      </c>
      <c r="E419" s="167"/>
      <c r="F419" s="177" t="str">
        <f t="shared" si="83"/>
        <v/>
      </c>
      <c r="G419" s="169" t="str">
        <f t="shared" si="84"/>
        <v/>
      </c>
      <c r="H419" s="177" t="str">
        <f t="shared" si="79"/>
        <v/>
      </c>
      <c r="I419" s="177" t="str">
        <f t="shared" si="80"/>
        <v/>
      </c>
      <c r="J419" s="178" t="str">
        <f t="shared" si="81"/>
        <v/>
      </c>
      <c r="K419" s="171" t="str">
        <f t="shared" si="82"/>
        <v/>
      </c>
      <c r="L419" s="179" t="e">
        <f t="shared" si="85"/>
        <v>#VALUE!</v>
      </c>
      <c r="M419" s="180"/>
      <c r="N419" s="216">
        <f t="shared" si="78"/>
        <v>0</v>
      </c>
      <c r="R419" s="188"/>
      <c r="S419" s="191"/>
      <c r="T419" s="190"/>
    </row>
    <row r="420" spans="1:20" ht="13.75" thickBot="1" x14ac:dyDescent="0.85">
      <c r="A420" s="79">
        <f t="shared" si="86"/>
        <v>402</v>
      </c>
      <c r="B420" s="174">
        <f t="shared" si="87"/>
        <v>41</v>
      </c>
      <c r="C420" s="175" t="str">
        <f t="shared" si="88"/>
        <v/>
      </c>
      <c r="D420" s="176" t="str">
        <f t="shared" si="89"/>
        <v/>
      </c>
      <c r="E420" s="167"/>
      <c r="F420" s="177" t="str">
        <f t="shared" si="83"/>
        <v/>
      </c>
      <c r="G420" s="169" t="str">
        <f t="shared" si="84"/>
        <v/>
      </c>
      <c r="H420" s="177" t="str">
        <f t="shared" si="79"/>
        <v/>
      </c>
      <c r="I420" s="177" t="str">
        <f t="shared" si="80"/>
        <v/>
      </c>
      <c r="J420" s="178" t="str">
        <f t="shared" si="81"/>
        <v/>
      </c>
      <c r="K420" s="171" t="str">
        <f t="shared" si="82"/>
        <v/>
      </c>
      <c r="L420" s="179" t="e">
        <f t="shared" si="85"/>
        <v>#VALUE!</v>
      </c>
      <c r="M420" s="180"/>
      <c r="N420" s="216">
        <f t="shared" si="78"/>
        <v>0</v>
      </c>
      <c r="R420" s="188"/>
      <c r="S420" s="191"/>
      <c r="T420" s="190"/>
    </row>
    <row r="421" spans="1:20" ht="13.75" thickBot="1" x14ac:dyDescent="0.85">
      <c r="A421" s="79">
        <f t="shared" si="86"/>
        <v>403</v>
      </c>
      <c r="B421" s="174">
        <f t="shared" si="87"/>
        <v>41</v>
      </c>
      <c r="C421" s="175" t="str">
        <f t="shared" si="88"/>
        <v/>
      </c>
      <c r="D421" s="176" t="str">
        <f t="shared" si="89"/>
        <v/>
      </c>
      <c r="E421" s="167"/>
      <c r="F421" s="177" t="str">
        <f t="shared" si="83"/>
        <v/>
      </c>
      <c r="G421" s="169" t="str">
        <f t="shared" si="84"/>
        <v/>
      </c>
      <c r="H421" s="177" t="str">
        <f t="shared" si="79"/>
        <v/>
      </c>
      <c r="I421" s="177" t="str">
        <f t="shared" si="80"/>
        <v/>
      </c>
      <c r="J421" s="178" t="str">
        <f t="shared" si="81"/>
        <v/>
      </c>
      <c r="K421" s="171" t="str">
        <f t="shared" si="82"/>
        <v/>
      </c>
      <c r="L421" s="179" t="e">
        <f t="shared" si="85"/>
        <v>#VALUE!</v>
      </c>
      <c r="M421" s="180"/>
      <c r="N421" s="216">
        <f t="shared" si="78"/>
        <v>0</v>
      </c>
      <c r="R421" s="188"/>
      <c r="S421" s="191"/>
      <c r="T421" s="190"/>
    </row>
    <row r="422" spans="1:20" ht="13.75" thickBot="1" x14ac:dyDescent="0.85">
      <c r="A422" s="79">
        <f t="shared" si="86"/>
        <v>404</v>
      </c>
      <c r="B422" s="174">
        <f t="shared" si="87"/>
        <v>41</v>
      </c>
      <c r="C422" s="175" t="str">
        <f t="shared" si="88"/>
        <v/>
      </c>
      <c r="D422" s="176" t="str">
        <f t="shared" si="89"/>
        <v/>
      </c>
      <c r="E422" s="167"/>
      <c r="F422" s="177" t="str">
        <f t="shared" si="83"/>
        <v/>
      </c>
      <c r="G422" s="169" t="str">
        <f t="shared" si="84"/>
        <v/>
      </c>
      <c r="H422" s="177" t="str">
        <f t="shared" si="79"/>
        <v/>
      </c>
      <c r="I422" s="177" t="str">
        <f t="shared" si="80"/>
        <v/>
      </c>
      <c r="J422" s="178" t="str">
        <f t="shared" si="81"/>
        <v/>
      </c>
      <c r="K422" s="171" t="str">
        <f t="shared" si="82"/>
        <v/>
      </c>
      <c r="L422" s="179" t="e">
        <f t="shared" si="85"/>
        <v>#VALUE!</v>
      </c>
      <c r="M422" s="180"/>
      <c r="N422" s="216">
        <f t="shared" si="78"/>
        <v>0</v>
      </c>
      <c r="R422" s="188"/>
      <c r="S422" s="191"/>
      <c r="T422" s="190"/>
    </row>
    <row r="423" spans="1:20" ht="13.75" thickBot="1" x14ac:dyDescent="0.85">
      <c r="A423" s="79">
        <f t="shared" si="86"/>
        <v>405</v>
      </c>
      <c r="B423" s="174">
        <f t="shared" si="87"/>
        <v>41</v>
      </c>
      <c r="C423" s="175" t="str">
        <f t="shared" si="88"/>
        <v/>
      </c>
      <c r="D423" s="176" t="str">
        <f t="shared" si="89"/>
        <v/>
      </c>
      <c r="E423" s="167"/>
      <c r="F423" s="177" t="str">
        <f t="shared" si="83"/>
        <v/>
      </c>
      <c r="G423" s="169" t="str">
        <f t="shared" si="84"/>
        <v/>
      </c>
      <c r="H423" s="177" t="str">
        <f t="shared" si="79"/>
        <v/>
      </c>
      <c r="I423" s="177" t="str">
        <f t="shared" si="80"/>
        <v/>
      </c>
      <c r="J423" s="178" t="str">
        <f t="shared" si="81"/>
        <v/>
      </c>
      <c r="K423" s="171" t="str">
        <f t="shared" si="82"/>
        <v/>
      </c>
      <c r="L423" s="179" t="e">
        <f t="shared" si="85"/>
        <v>#VALUE!</v>
      </c>
      <c r="M423" s="180"/>
      <c r="N423" s="216">
        <f t="shared" si="78"/>
        <v>0</v>
      </c>
      <c r="R423" s="188"/>
      <c r="S423" s="191"/>
      <c r="T423" s="190"/>
    </row>
    <row r="424" spans="1:20" ht="13.75" thickBot="1" x14ac:dyDescent="0.85">
      <c r="A424" s="79">
        <f t="shared" si="86"/>
        <v>406</v>
      </c>
      <c r="B424" s="174">
        <f t="shared" si="87"/>
        <v>41</v>
      </c>
      <c r="C424" s="175" t="str">
        <f t="shared" si="88"/>
        <v/>
      </c>
      <c r="D424" s="176" t="str">
        <f t="shared" si="89"/>
        <v/>
      </c>
      <c r="E424" s="167"/>
      <c r="F424" s="177" t="str">
        <f t="shared" si="83"/>
        <v/>
      </c>
      <c r="G424" s="169" t="str">
        <f t="shared" si="84"/>
        <v/>
      </c>
      <c r="H424" s="177" t="str">
        <f t="shared" si="79"/>
        <v/>
      </c>
      <c r="I424" s="177" t="str">
        <f t="shared" si="80"/>
        <v/>
      </c>
      <c r="J424" s="178" t="str">
        <f t="shared" si="81"/>
        <v/>
      </c>
      <c r="K424" s="171" t="str">
        <f t="shared" si="82"/>
        <v/>
      </c>
      <c r="L424" s="179" t="e">
        <f t="shared" si="85"/>
        <v>#VALUE!</v>
      </c>
      <c r="M424" s="180"/>
      <c r="N424" s="216">
        <f t="shared" si="78"/>
        <v>0</v>
      </c>
      <c r="R424" s="188"/>
      <c r="S424" s="191"/>
      <c r="T424" s="190"/>
    </row>
    <row r="425" spans="1:20" ht="13.75" thickBot="1" x14ac:dyDescent="0.85">
      <c r="A425" s="79">
        <f t="shared" si="86"/>
        <v>407</v>
      </c>
      <c r="B425" s="174">
        <f t="shared" si="87"/>
        <v>41</v>
      </c>
      <c r="C425" s="175" t="str">
        <f t="shared" si="88"/>
        <v/>
      </c>
      <c r="D425" s="176" t="str">
        <f t="shared" si="89"/>
        <v/>
      </c>
      <c r="E425" s="167"/>
      <c r="F425" s="177" t="str">
        <f t="shared" si="83"/>
        <v/>
      </c>
      <c r="G425" s="169" t="str">
        <f t="shared" si="84"/>
        <v/>
      </c>
      <c r="H425" s="177" t="str">
        <f t="shared" si="79"/>
        <v/>
      </c>
      <c r="I425" s="177" t="str">
        <f t="shared" si="80"/>
        <v/>
      </c>
      <c r="J425" s="178" t="str">
        <f t="shared" si="81"/>
        <v/>
      </c>
      <c r="K425" s="171" t="str">
        <f t="shared" si="82"/>
        <v/>
      </c>
      <c r="L425" s="179" t="e">
        <f t="shared" si="85"/>
        <v>#VALUE!</v>
      </c>
      <c r="M425" s="180"/>
      <c r="N425" s="216">
        <f t="shared" si="78"/>
        <v>0</v>
      </c>
      <c r="R425" s="188"/>
      <c r="S425" s="191"/>
      <c r="T425" s="190"/>
    </row>
    <row r="426" spans="1:20" ht="13.75" thickBot="1" x14ac:dyDescent="0.85">
      <c r="A426" s="79">
        <f t="shared" si="86"/>
        <v>408</v>
      </c>
      <c r="B426" s="174">
        <f t="shared" si="87"/>
        <v>41</v>
      </c>
      <c r="C426" s="175" t="str">
        <f t="shared" si="88"/>
        <v/>
      </c>
      <c r="D426" s="176" t="str">
        <f t="shared" si="89"/>
        <v/>
      </c>
      <c r="E426" s="167"/>
      <c r="F426" s="177" t="str">
        <f t="shared" si="83"/>
        <v/>
      </c>
      <c r="G426" s="169" t="str">
        <f t="shared" si="84"/>
        <v/>
      </c>
      <c r="H426" s="177" t="str">
        <f t="shared" si="79"/>
        <v/>
      </c>
      <c r="I426" s="177" t="str">
        <f t="shared" si="80"/>
        <v/>
      </c>
      <c r="J426" s="178" t="str">
        <f t="shared" si="81"/>
        <v/>
      </c>
      <c r="K426" s="171" t="str">
        <f t="shared" si="82"/>
        <v/>
      </c>
      <c r="L426" s="179" t="e">
        <f t="shared" si="85"/>
        <v>#VALUE!</v>
      </c>
      <c r="M426" s="180"/>
      <c r="N426" s="216">
        <f t="shared" si="78"/>
        <v>0</v>
      </c>
      <c r="R426" s="188"/>
      <c r="S426" s="191"/>
      <c r="T426" s="190"/>
    </row>
    <row r="427" spans="1:20" ht="13.75" thickBot="1" x14ac:dyDescent="0.85">
      <c r="A427" s="79">
        <f t="shared" si="86"/>
        <v>409</v>
      </c>
      <c r="B427" s="174">
        <f t="shared" si="87"/>
        <v>41</v>
      </c>
      <c r="C427" s="175" t="str">
        <f t="shared" si="88"/>
        <v/>
      </c>
      <c r="D427" s="176" t="str">
        <f t="shared" si="89"/>
        <v/>
      </c>
      <c r="E427" s="167"/>
      <c r="F427" s="177" t="str">
        <f t="shared" si="83"/>
        <v/>
      </c>
      <c r="G427" s="169" t="str">
        <f t="shared" si="84"/>
        <v/>
      </c>
      <c r="H427" s="177" t="str">
        <f t="shared" si="79"/>
        <v/>
      </c>
      <c r="I427" s="177" t="str">
        <f t="shared" si="80"/>
        <v/>
      </c>
      <c r="J427" s="178" t="str">
        <f t="shared" si="81"/>
        <v/>
      </c>
      <c r="K427" s="171" t="str">
        <f t="shared" si="82"/>
        <v/>
      </c>
      <c r="L427" s="179" t="e">
        <f t="shared" si="85"/>
        <v>#VALUE!</v>
      </c>
      <c r="M427" s="180"/>
      <c r="N427" s="216">
        <f t="shared" si="78"/>
        <v>0</v>
      </c>
      <c r="R427" s="188"/>
      <c r="S427" s="191"/>
      <c r="T427" s="190"/>
    </row>
    <row r="428" spans="1:20" ht="13.75" thickBot="1" x14ac:dyDescent="0.85">
      <c r="A428" s="79">
        <f t="shared" si="86"/>
        <v>410</v>
      </c>
      <c r="B428" s="174">
        <f t="shared" si="87"/>
        <v>41</v>
      </c>
      <c r="C428" s="175" t="str">
        <f t="shared" si="88"/>
        <v/>
      </c>
      <c r="D428" s="176" t="str">
        <f t="shared" si="89"/>
        <v/>
      </c>
      <c r="E428" s="181">
        <f>SUM(D419:D428)</f>
        <v>0</v>
      </c>
      <c r="F428" s="177" t="str">
        <f t="shared" si="83"/>
        <v/>
      </c>
      <c r="G428" s="169" t="str">
        <f t="shared" si="84"/>
        <v/>
      </c>
      <c r="H428" s="177" t="str">
        <f t="shared" si="79"/>
        <v/>
      </c>
      <c r="I428" s="177" t="str">
        <f t="shared" si="80"/>
        <v/>
      </c>
      <c r="J428" s="178" t="str">
        <f t="shared" si="81"/>
        <v/>
      </c>
      <c r="K428" s="171" t="str">
        <f t="shared" si="82"/>
        <v/>
      </c>
      <c r="L428" s="179" t="e">
        <f t="shared" si="85"/>
        <v>#VALUE!</v>
      </c>
      <c r="M428" s="180"/>
      <c r="N428" s="216">
        <f t="shared" si="78"/>
        <v>0</v>
      </c>
      <c r="R428" s="188"/>
      <c r="S428" s="191"/>
      <c r="T428" s="190"/>
    </row>
    <row r="429" spans="1:20" ht="13.75" thickBot="1" x14ac:dyDescent="0.85">
      <c r="A429" s="79">
        <f t="shared" si="86"/>
        <v>411</v>
      </c>
      <c r="B429" s="174">
        <f t="shared" si="87"/>
        <v>41</v>
      </c>
      <c r="C429" s="175" t="str">
        <f t="shared" si="88"/>
        <v/>
      </c>
      <c r="D429" s="176" t="str">
        <f t="shared" si="89"/>
        <v/>
      </c>
      <c r="E429" s="167"/>
      <c r="F429" s="177" t="str">
        <f t="shared" si="83"/>
        <v/>
      </c>
      <c r="G429" s="169" t="str">
        <f t="shared" si="84"/>
        <v/>
      </c>
      <c r="H429" s="177" t="str">
        <f t="shared" si="79"/>
        <v/>
      </c>
      <c r="I429" s="177" t="str">
        <f t="shared" si="80"/>
        <v/>
      </c>
      <c r="J429" s="178" t="str">
        <f t="shared" si="81"/>
        <v/>
      </c>
      <c r="K429" s="171" t="str">
        <f t="shared" si="82"/>
        <v/>
      </c>
      <c r="L429" s="179" t="e">
        <f t="shared" si="85"/>
        <v>#VALUE!</v>
      </c>
      <c r="M429" s="180"/>
      <c r="N429" s="216">
        <f t="shared" si="78"/>
        <v>0</v>
      </c>
      <c r="R429" s="188"/>
      <c r="S429" s="191"/>
      <c r="T429" s="190"/>
    </row>
    <row r="430" spans="1:20" ht="13.75" thickBot="1" x14ac:dyDescent="0.85">
      <c r="A430" s="79">
        <f t="shared" si="86"/>
        <v>412</v>
      </c>
      <c r="B430" s="174">
        <f t="shared" si="87"/>
        <v>41</v>
      </c>
      <c r="C430" s="175" t="str">
        <f t="shared" si="88"/>
        <v/>
      </c>
      <c r="D430" s="176" t="str">
        <f t="shared" si="89"/>
        <v/>
      </c>
      <c r="E430" s="167"/>
      <c r="F430" s="177" t="str">
        <f t="shared" si="83"/>
        <v/>
      </c>
      <c r="G430" s="169" t="str">
        <f t="shared" si="84"/>
        <v/>
      </c>
      <c r="H430" s="177" t="str">
        <f t="shared" si="79"/>
        <v/>
      </c>
      <c r="I430" s="177" t="str">
        <f t="shared" si="80"/>
        <v/>
      </c>
      <c r="J430" s="178" t="str">
        <f t="shared" si="81"/>
        <v/>
      </c>
      <c r="K430" s="171" t="str">
        <f t="shared" si="82"/>
        <v/>
      </c>
      <c r="L430" s="179" t="e">
        <f t="shared" si="85"/>
        <v>#VALUE!</v>
      </c>
      <c r="M430" s="180"/>
      <c r="N430" s="216">
        <f t="shared" si="78"/>
        <v>0</v>
      </c>
      <c r="R430" s="188"/>
      <c r="S430" s="191"/>
      <c r="T430" s="190"/>
    </row>
    <row r="431" spans="1:20" ht="13.75" thickBot="1" x14ac:dyDescent="0.85">
      <c r="A431" s="79">
        <f t="shared" si="86"/>
        <v>413</v>
      </c>
      <c r="B431" s="174">
        <f t="shared" si="87"/>
        <v>41</v>
      </c>
      <c r="C431" s="175" t="str">
        <f t="shared" si="88"/>
        <v/>
      </c>
      <c r="D431" s="176" t="str">
        <f t="shared" si="89"/>
        <v/>
      </c>
      <c r="E431" s="167"/>
      <c r="F431" s="177" t="str">
        <f t="shared" si="83"/>
        <v/>
      </c>
      <c r="G431" s="169" t="str">
        <f t="shared" si="84"/>
        <v/>
      </c>
      <c r="H431" s="177" t="str">
        <f t="shared" si="79"/>
        <v/>
      </c>
      <c r="I431" s="177" t="str">
        <f t="shared" si="80"/>
        <v/>
      </c>
      <c r="J431" s="178" t="str">
        <f t="shared" si="81"/>
        <v/>
      </c>
      <c r="K431" s="171" t="str">
        <f t="shared" si="82"/>
        <v/>
      </c>
      <c r="L431" s="179" t="e">
        <f t="shared" si="85"/>
        <v>#VALUE!</v>
      </c>
      <c r="M431" s="180"/>
      <c r="N431" s="216">
        <f t="shared" si="78"/>
        <v>0</v>
      </c>
      <c r="R431" s="188"/>
      <c r="S431" s="191"/>
      <c r="T431" s="190"/>
    </row>
    <row r="432" spans="1:20" ht="13.75" thickBot="1" x14ac:dyDescent="0.85">
      <c r="A432" s="79">
        <f t="shared" si="86"/>
        <v>414</v>
      </c>
      <c r="B432" s="174">
        <f t="shared" si="87"/>
        <v>41</v>
      </c>
      <c r="C432" s="175" t="str">
        <f t="shared" si="88"/>
        <v/>
      </c>
      <c r="D432" s="176" t="str">
        <f t="shared" si="89"/>
        <v/>
      </c>
      <c r="E432" s="167"/>
      <c r="F432" s="177" t="str">
        <f t="shared" si="83"/>
        <v/>
      </c>
      <c r="G432" s="169" t="str">
        <f t="shared" si="84"/>
        <v/>
      </c>
      <c r="H432" s="177" t="str">
        <f t="shared" si="79"/>
        <v/>
      </c>
      <c r="I432" s="177" t="str">
        <f t="shared" si="80"/>
        <v/>
      </c>
      <c r="J432" s="178" t="str">
        <f t="shared" si="81"/>
        <v/>
      </c>
      <c r="K432" s="171" t="str">
        <f t="shared" si="82"/>
        <v/>
      </c>
      <c r="L432" s="179" t="e">
        <f t="shared" si="85"/>
        <v>#VALUE!</v>
      </c>
      <c r="M432" s="180"/>
      <c r="N432" s="216">
        <f t="shared" si="78"/>
        <v>0</v>
      </c>
      <c r="R432" s="188"/>
      <c r="S432" s="191"/>
      <c r="T432" s="190"/>
    </row>
    <row r="433" spans="1:20" ht="13.75" thickBot="1" x14ac:dyDescent="0.85">
      <c r="A433" s="79">
        <f t="shared" si="86"/>
        <v>415</v>
      </c>
      <c r="B433" s="174">
        <f t="shared" si="87"/>
        <v>41</v>
      </c>
      <c r="C433" s="175" t="str">
        <f t="shared" si="88"/>
        <v/>
      </c>
      <c r="D433" s="176" t="str">
        <f t="shared" si="89"/>
        <v/>
      </c>
      <c r="E433" s="167"/>
      <c r="F433" s="177" t="str">
        <f t="shared" si="83"/>
        <v/>
      </c>
      <c r="G433" s="169" t="str">
        <f t="shared" si="84"/>
        <v/>
      </c>
      <c r="H433" s="177" t="str">
        <f t="shared" si="79"/>
        <v/>
      </c>
      <c r="I433" s="177" t="str">
        <f t="shared" si="80"/>
        <v/>
      </c>
      <c r="J433" s="178" t="str">
        <f t="shared" si="81"/>
        <v/>
      </c>
      <c r="K433" s="171" t="str">
        <f t="shared" si="82"/>
        <v/>
      </c>
      <c r="L433" s="179" t="e">
        <f t="shared" si="85"/>
        <v>#VALUE!</v>
      </c>
      <c r="M433" s="180"/>
      <c r="N433" s="216">
        <f t="shared" si="78"/>
        <v>0</v>
      </c>
      <c r="R433" s="188"/>
      <c r="S433" s="191"/>
      <c r="T433" s="190"/>
    </row>
    <row r="434" spans="1:20" ht="13.75" thickBot="1" x14ac:dyDescent="0.85">
      <c r="A434" s="79">
        <f t="shared" si="86"/>
        <v>416</v>
      </c>
      <c r="B434" s="174">
        <f t="shared" si="87"/>
        <v>41</v>
      </c>
      <c r="C434" s="175" t="str">
        <f t="shared" si="88"/>
        <v/>
      </c>
      <c r="D434" s="176" t="str">
        <f t="shared" si="89"/>
        <v/>
      </c>
      <c r="E434" s="167"/>
      <c r="F434" s="177" t="str">
        <f t="shared" si="83"/>
        <v/>
      </c>
      <c r="G434" s="169" t="str">
        <f t="shared" si="84"/>
        <v/>
      </c>
      <c r="H434" s="177" t="str">
        <f t="shared" si="79"/>
        <v/>
      </c>
      <c r="I434" s="177" t="str">
        <f t="shared" si="80"/>
        <v/>
      </c>
      <c r="J434" s="178" t="str">
        <f t="shared" si="81"/>
        <v/>
      </c>
      <c r="K434" s="171" t="str">
        <f t="shared" si="82"/>
        <v/>
      </c>
      <c r="L434" s="179" t="e">
        <f t="shared" si="85"/>
        <v>#VALUE!</v>
      </c>
      <c r="M434" s="180"/>
      <c r="N434" s="216">
        <f t="shared" si="78"/>
        <v>0</v>
      </c>
      <c r="R434" s="188"/>
      <c r="S434" s="191"/>
      <c r="T434" s="190"/>
    </row>
    <row r="435" spans="1:20" ht="13.75" thickBot="1" x14ac:dyDescent="0.85">
      <c r="A435" s="79">
        <f t="shared" si="86"/>
        <v>417</v>
      </c>
      <c r="B435" s="174">
        <f t="shared" si="87"/>
        <v>41</v>
      </c>
      <c r="C435" s="175" t="str">
        <f t="shared" si="88"/>
        <v/>
      </c>
      <c r="D435" s="176" t="str">
        <f t="shared" si="89"/>
        <v/>
      </c>
      <c r="E435" s="167"/>
      <c r="F435" s="177" t="str">
        <f t="shared" si="83"/>
        <v/>
      </c>
      <c r="G435" s="169" t="str">
        <f t="shared" si="84"/>
        <v/>
      </c>
      <c r="H435" s="177" t="str">
        <f t="shared" si="79"/>
        <v/>
      </c>
      <c r="I435" s="177" t="str">
        <f t="shared" si="80"/>
        <v/>
      </c>
      <c r="J435" s="178" t="str">
        <f t="shared" si="81"/>
        <v/>
      </c>
      <c r="K435" s="171" t="str">
        <f t="shared" si="82"/>
        <v/>
      </c>
      <c r="L435" s="179" t="e">
        <f t="shared" si="85"/>
        <v>#VALUE!</v>
      </c>
      <c r="M435" s="180"/>
      <c r="N435" s="216">
        <f t="shared" si="78"/>
        <v>0</v>
      </c>
      <c r="R435" s="188"/>
      <c r="S435" s="191"/>
      <c r="T435" s="190"/>
    </row>
    <row r="436" spans="1:20" ht="13.75" thickBot="1" x14ac:dyDescent="0.85">
      <c r="A436" s="79">
        <f t="shared" si="86"/>
        <v>418</v>
      </c>
      <c r="B436" s="174">
        <f t="shared" si="87"/>
        <v>41</v>
      </c>
      <c r="C436" s="175" t="str">
        <f t="shared" si="88"/>
        <v/>
      </c>
      <c r="D436" s="176" t="str">
        <f t="shared" si="89"/>
        <v/>
      </c>
      <c r="E436" s="167"/>
      <c r="F436" s="177" t="str">
        <f t="shared" si="83"/>
        <v/>
      </c>
      <c r="G436" s="169" t="str">
        <f t="shared" si="84"/>
        <v/>
      </c>
      <c r="H436" s="177" t="str">
        <f t="shared" si="79"/>
        <v/>
      </c>
      <c r="I436" s="177" t="str">
        <f t="shared" si="80"/>
        <v/>
      </c>
      <c r="J436" s="178" t="str">
        <f t="shared" si="81"/>
        <v/>
      </c>
      <c r="K436" s="171" t="str">
        <f t="shared" si="82"/>
        <v/>
      </c>
      <c r="L436" s="179" t="e">
        <f t="shared" si="85"/>
        <v>#VALUE!</v>
      </c>
      <c r="M436" s="180"/>
      <c r="N436" s="216">
        <f t="shared" si="78"/>
        <v>0</v>
      </c>
      <c r="R436" s="188"/>
      <c r="S436" s="191"/>
      <c r="T436" s="190"/>
    </row>
    <row r="437" spans="1:20" ht="13.75" thickBot="1" x14ac:dyDescent="0.85">
      <c r="A437" s="79">
        <f t="shared" si="86"/>
        <v>419</v>
      </c>
      <c r="B437" s="174">
        <f t="shared" si="87"/>
        <v>41</v>
      </c>
      <c r="C437" s="175" t="str">
        <f t="shared" si="88"/>
        <v/>
      </c>
      <c r="D437" s="176" t="str">
        <f t="shared" si="89"/>
        <v/>
      </c>
      <c r="E437" s="167"/>
      <c r="F437" s="177" t="str">
        <f t="shared" si="83"/>
        <v/>
      </c>
      <c r="G437" s="169" t="str">
        <f t="shared" si="84"/>
        <v/>
      </c>
      <c r="H437" s="177" t="str">
        <f t="shared" si="79"/>
        <v/>
      </c>
      <c r="I437" s="177" t="str">
        <f t="shared" si="80"/>
        <v/>
      </c>
      <c r="J437" s="178" t="str">
        <f t="shared" si="81"/>
        <v/>
      </c>
      <c r="K437" s="171" t="str">
        <f t="shared" si="82"/>
        <v/>
      </c>
      <c r="L437" s="179" t="e">
        <f t="shared" si="85"/>
        <v>#VALUE!</v>
      </c>
      <c r="M437" s="180"/>
      <c r="N437" s="216">
        <f t="shared" si="78"/>
        <v>0</v>
      </c>
      <c r="R437" s="188"/>
      <c r="S437" s="191"/>
      <c r="T437" s="190"/>
    </row>
    <row r="438" spans="1:20" ht="13.75" thickBot="1" x14ac:dyDescent="0.85">
      <c r="A438" s="79">
        <f t="shared" si="86"/>
        <v>420</v>
      </c>
      <c r="B438" s="174">
        <f t="shared" si="87"/>
        <v>41</v>
      </c>
      <c r="C438" s="175" t="str">
        <f t="shared" si="88"/>
        <v/>
      </c>
      <c r="D438" s="176" t="str">
        <f t="shared" si="89"/>
        <v/>
      </c>
      <c r="E438" s="181">
        <f>SUM(D429:D438)</f>
        <v>0</v>
      </c>
      <c r="F438" s="177" t="str">
        <f t="shared" si="83"/>
        <v/>
      </c>
      <c r="G438" s="169" t="str">
        <f t="shared" si="84"/>
        <v/>
      </c>
      <c r="H438" s="177" t="str">
        <f t="shared" si="79"/>
        <v/>
      </c>
      <c r="I438" s="177" t="str">
        <f t="shared" si="80"/>
        <v/>
      </c>
      <c r="J438" s="178" t="str">
        <f t="shared" si="81"/>
        <v/>
      </c>
      <c r="K438" s="171" t="str">
        <f t="shared" si="82"/>
        <v/>
      </c>
      <c r="L438" s="179" t="e">
        <f t="shared" si="85"/>
        <v>#VALUE!</v>
      </c>
      <c r="M438" s="180"/>
      <c r="N438" s="216">
        <f t="shared" si="78"/>
        <v>0</v>
      </c>
      <c r="R438" s="188"/>
      <c r="S438" s="191"/>
      <c r="T438" s="190"/>
    </row>
    <row r="439" spans="1:20" ht="13.75" thickBot="1" x14ac:dyDescent="0.85">
      <c r="A439" s="79">
        <f t="shared" si="86"/>
        <v>421</v>
      </c>
      <c r="B439" s="174">
        <f t="shared" si="87"/>
        <v>41</v>
      </c>
      <c r="C439" s="175" t="str">
        <f t="shared" si="88"/>
        <v/>
      </c>
      <c r="D439" s="176" t="str">
        <f t="shared" si="89"/>
        <v/>
      </c>
      <c r="E439" s="167"/>
      <c r="F439" s="177" t="str">
        <f t="shared" si="83"/>
        <v/>
      </c>
      <c r="G439" s="169" t="str">
        <f t="shared" si="84"/>
        <v/>
      </c>
      <c r="H439" s="177" t="str">
        <f t="shared" si="79"/>
        <v/>
      </c>
      <c r="I439" s="177" t="str">
        <f t="shared" si="80"/>
        <v/>
      </c>
      <c r="J439" s="178" t="str">
        <f t="shared" si="81"/>
        <v/>
      </c>
      <c r="K439" s="171" t="str">
        <f t="shared" si="82"/>
        <v/>
      </c>
      <c r="L439" s="179" t="e">
        <f t="shared" si="85"/>
        <v>#VALUE!</v>
      </c>
      <c r="M439" s="180"/>
      <c r="N439" s="216">
        <f t="shared" si="78"/>
        <v>0</v>
      </c>
      <c r="R439" s="188"/>
      <c r="S439" s="191"/>
      <c r="T439" s="190"/>
    </row>
    <row r="440" spans="1:20" ht="13.75" thickBot="1" x14ac:dyDescent="0.85">
      <c r="A440" s="79">
        <f t="shared" si="86"/>
        <v>422</v>
      </c>
      <c r="B440" s="174">
        <f t="shared" si="87"/>
        <v>41</v>
      </c>
      <c r="C440" s="175" t="str">
        <f t="shared" si="88"/>
        <v/>
      </c>
      <c r="D440" s="176" t="str">
        <f t="shared" si="89"/>
        <v/>
      </c>
      <c r="E440" s="167"/>
      <c r="F440" s="177" t="str">
        <f t="shared" si="83"/>
        <v/>
      </c>
      <c r="G440" s="169" t="str">
        <f t="shared" si="84"/>
        <v/>
      </c>
      <c r="H440" s="177" t="str">
        <f t="shared" si="79"/>
        <v/>
      </c>
      <c r="I440" s="177" t="str">
        <f t="shared" si="80"/>
        <v/>
      </c>
      <c r="J440" s="178" t="str">
        <f t="shared" si="81"/>
        <v/>
      </c>
      <c r="K440" s="171" t="str">
        <f t="shared" si="82"/>
        <v/>
      </c>
      <c r="L440" s="179" t="e">
        <f t="shared" si="85"/>
        <v>#VALUE!</v>
      </c>
      <c r="M440" s="180"/>
      <c r="N440" s="216">
        <f t="shared" ref="N440:N503" si="90">IF(M440&lt;=1000,(0),IF(M440&lt;3600,(1),IF(M440&gt;=3601,(2),"")))</f>
        <v>0</v>
      </c>
      <c r="R440" s="188"/>
      <c r="S440" s="191"/>
      <c r="T440" s="190"/>
    </row>
    <row r="441" spans="1:20" ht="13.75" thickBot="1" x14ac:dyDescent="0.85">
      <c r="A441" s="79">
        <f t="shared" si="86"/>
        <v>423</v>
      </c>
      <c r="B441" s="174">
        <f t="shared" si="87"/>
        <v>41</v>
      </c>
      <c r="C441" s="175" t="str">
        <f t="shared" si="88"/>
        <v/>
      </c>
      <c r="D441" s="176" t="str">
        <f t="shared" si="89"/>
        <v/>
      </c>
      <c r="E441" s="167"/>
      <c r="F441" s="177" t="str">
        <f t="shared" si="83"/>
        <v/>
      </c>
      <c r="G441" s="169" t="str">
        <f t="shared" si="84"/>
        <v/>
      </c>
      <c r="H441" s="177" t="str">
        <f t="shared" si="79"/>
        <v/>
      </c>
      <c r="I441" s="177" t="str">
        <f t="shared" si="80"/>
        <v/>
      </c>
      <c r="J441" s="178" t="str">
        <f t="shared" si="81"/>
        <v/>
      </c>
      <c r="K441" s="171" t="str">
        <f t="shared" si="82"/>
        <v/>
      </c>
      <c r="L441" s="179" t="e">
        <f t="shared" si="85"/>
        <v>#VALUE!</v>
      </c>
      <c r="M441" s="180"/>
      <c r="N441" s="216">
        <f t="shared" si="90"/>
        <v>0</v>
      </c>
      <c r="R441" s="188"/>
      <c r="S441" s="191"/>
      <c r="T441" s="190"/>
    </row>
    <row r="442" spans="1:20" ht="13.75" thickBot="1" x14ac:dyDescent="0.85">
      <c r="A442" s="79">
        <f t="shared" si="86"/>
        <v>424</v>
      </c>
      <c r="B442" s="174">
        <f t="shared" si="87"/>
        <v>41</v>
      </c>
      <c r="C442" s="175" t="str">
        <f t="shared" si="88"/>
        <v/>
      </c>
      <c r="D442" s="176" t="str">
        <f t="shared" si="89"/>
        <v/>
      </c>
      <c r="E442" s="167"/>
      <c r="F442" s="177" t="str">
        <f t="shared" si="83"/>
        <v/>
      </c>
      <c r="G442" s="169" t="str">
        <f t="shared" si="84"/>
        <v/>
      </c>
      <c r="H442" s="177" t="str">
        <f t="shared" si="79"/>
        <v/>
      </c>
      <c r="I442" s="177" t="str">
        <f t="shared" si="80"/>
        <v/>
      </c>
      <c r="J442" s="178" t="str">
        <f t="shared" si="81"/>
        <v/>
      </c>
      <c r="K442" s="171" t="str">
        <f t="shared" si="82"/>
        <v/>
      </c>
      <c r="L442" s="179" t="e">
        <f t="shared" si="85"/>
        <v>#VALUE!</v>
      </c>
      <c r="M442" s="180"/>
      <c r="N442" s="216">
        <f t="shared" si="90"/>
        <v>0</v>
      </c>
      <c r="R442" s="188"/>
      <c r="S442" s="191"/>
      <c r="T442" s="190"/>
    </row>
    <row r="443" spans="1:20" ht="13.75" thickBot="1" x14ac:dyDescent="0.85">
      <c r="A443" s="79">
        <f t="shared" si="86"/>
        <v>425</v>
      </c>
      <c r="B443" s="174">
        <f t="shared" si="87"/>
        <v>41</v>
      </c>
      <c r="C443" s="175" t="str">
        <f t="shared" si="88"/>
        <v/>
      </c>
      <c r="D443" s="176" t="str">
        <f t="shared" si="89"/>
        <v/>
      </c>
      <c r="E443" s="167"/>
      <c r="F443" s="177" t="str">
        <f t="shared" si="83"/>
        <v/>
      </c>
      <c r="G443" s="169" t="str">
        <f t="shared" si="84"/>
        <v/>
      </c>
      <c r="H443" s="177" t="str">
        <f t="shared" si="79"/>
        <v/>
      </c>
      <c r="I443" s="177" t="str">
        <f t="shared" si="80"/>
        <v/>
      </c>
      <c r="J443" s="178" t="str">
        <f t="shared" si="81"/>
        <v/>
      </c>
      <c r="K443" s="171" t="str">
        <f t="shared" si="82"/>
        <v/>
      </c>
      <c r="L443" s="179" t="e">
        <f t="shared" si="85"/>
        <v>#VALUE!</v>
      </c>
      <c r="M443" s="180"/>
      <c r="N443" s="216">
        <f t="shared" si="90"/>
        <v>0</v>
      </c>
      <c r="R443" s="188"/>
      <c r="S443" s="191"/>
      <c r="T443" s="190"/>
    </row>
    <row r="444" spans="1:20" ht="13.75" thickBot="1" x14ac:dyDescent="0.85">
      <c r="A444" s="79">
        <f t="shared" si="86"/>
        <v>426</v>
      </c>
      <c r="B444" s="174">
        <f t="shared" si="87"/>
        <v>41</v>
      </c>
      <c r="C444" s="175" t="str">
        <f t="shared" si="88"/>
        <v/>
      </c>
      <c r="D444" s="176" t="str">
        <f t="shared" si="89"/>
        <v/>
      </c>
      <c r="E444" s="167"/>
      <c r="F444" s="177" t="str">
        <f t="shared" si="83"/>
        <v/>
      </c>
      <c r="G444" s="169" t="str">
        <f t="shared" si="84"/>
        <v/>
      </c>
      <c r="H444" s="177" t="str">
        <f t="shared" si="79"/>
        <v/>
      </c>
      <c r="I444" s="177" t="str">
        <f t="shared" si="80"/>
        <v/>
      </c>
      <c r="J444" s="178" t="str">
        <f t="shared" si="81"/>
        <v/>
      </c>
      <c r="K444" s="171" t="str">
        <f t="shared" si="82"/>
        <v/>
      </c>
      <c r="L444" s="179" t="e">
        <f t="shared" si="85"/>
        <v>#VALUE!</v>
      </c>
      <c r="M444" s="180"/>
      <c r="N444" s="216">
        <f t="shared" si="90"/>
        <v>0</v>
      </c>
      <c r="R444" s="188"/>
      <c r="S444" s="191"/>
      <c r="T444" s="190"/>
    </row>
    <row r="445" spans="1:20" ht="13.75" thickBot="1" x14ac:dyDescent="0.85">
      <c r="A445" s="79">
        <f t="shared" si="86"/>
        <v>427</v>
      </c>
      <c r="B445" s="174">
        <f t="shared" si="87"/>
        <v>41</v>
      </c>
      <c r="C445" s="175" t="str">
        <f t="shared" si="88"/>
        <v/>
      </c>
      <c r="D445" s="176" t="str">
        <f t="shared" si="89"/>
        <v/>
      </c>
      <c r="E445" s="167"/>
      <c r="F445" s="177" t="str">
        <f t="shared" si="83"/>
        <v/>
      </c>
      <c r="G445" s="169" t="str">
        <f t="shared" si="84"/>
        <v/>
      </c>
      <c r="H445" s="177" t="str">
        <f t="shared" si="79"/>
        <v/>
      </c>
      <c r="I445" s="177" t="str">
        <f t="shared" si="80"/>
        <v/>
      </c>
      <c r="J445" s="178" t="str">
        <f t="shared" si="81"/>
        <v/>
      </c>
      <c r="K445" s="171" t="str">
        <f t="shared" si="82"/>
        <v/>
      </c>
      <c r="L445" s="179" t="e">
        <f t="shared" si="85"/>
        <v>#VALUE!</v>
      </c>
      <c r="M445" s="180"/>
      <c r="N445" s="216">
        <f t="shared" si="90"/>
        <v>0</v>
      </c>
      <c r="R445" s="188"/>
      <c r="S445" s="191"/>
      <c r="T445" s="190"/>
    </row>
    <row r="446" spans="1:20" ht="13.75" thickBot="1" x14ac:dyDescent="0.85">
      <c r="A446" s="79">
        <f t="shared" si="86"/>
        <v>428</v>
      </c>
      <c r="B446" s="174">
        <f t="shared" si="87"/>
        <v>41</v>
      </c>
      <c r="C446" s="175" t="str">
        <f t="shared" si="88"/>
        <v/>
      </c>
      <c r="D446" s="176" t="str">
        <f t="shared" si="89"/>
        <v/>
      </c>
      <c r="E446" s="167"/>
      <c r="F446" s="177" t="str">
        <f t="shared" si="83"/>
        <v/>
      </c>
      <c r="G446" s="169" t="str">
        <f t="shared" si="84"/>
        <v/>
      </c>
      <c r="H446" s="177" t="str">
        <f t="shared" si="79"/>
        <v/>
      </c>
      <c r="I446" s="177" t="str">
        <f t="shared" si="80"/>
        <v/>
      </c>
      <c r="J446" s="178" t="str">
        <f t="shared" si="81"/>
        <v/>
      </c>
      <c r="K446" s="171" t="str">
        <f t="shared" si="82"/>
        <v/>
      </c>
      <c r="L446" s="179" t="e">
        <f t="shared" si="85"/>
        <v>#VALUE!</v>
      </c>
      <c r="M446" s="180"/>
      <c r="N446" s="216">
        <f t="shared" si="90"/>
        <v>0</v>
      </c>
      <c r="R446" s="188"/>
      <c r="S446" s="191"/>
      <c r="T446" s="190"/>
    </row>
    <row r="447" spans="1:20" ht="13.75" thickBot="1" x14ac:dyDescent="0.85">
      <c r="A447" s="79">
        <f t="shared" si="86"/>
        <v>429</v>
      </c>
      <c r="B447" s="174">
        <f t="shared" si="87"/>
        <v>41</v>
      </c>
      <c r="C447" s="175" t="str">
        <f t="shared" si="88"/>
        <v/>
      </c>
      <c r="D447" s="176" t="str">
        <f t="shared" si="89"/>
        <v/>
      </c>
      <c r="E447" s="167"/>
      <c r="F447" s="177" t="str">
        <f t="shared" si="83"/>
        <v/>
      </c>
      <c r="G447" s="169" t="str">
        <f t="shared" si="84"/>
        <v/>
      </c>
      <c r="H447" s="177" t="str">
        <f t="shared" si="79"/>
        <v/>
      </c>
      <c r="I447" s="177" t="str">
        <f t="shared" si="80"/>
        <v/>
      </c>
      <c r="J447" s="178" t="str">
        <f t="shared" si="81"/>
        <v/>
      </c>
      <c r="K447" s="171" t="str">
        <f t="shared" si="82"/>
        <v/>
      </c>
      <c r="L447" s="179" t="e">
        <f t="shared" si="85"/>
        <v>#VALUE!</v>
      </c>
      <c r="M447" s="180"/>
      <c r="N447" s="216">
        <f t="shared" si="90"/>
        <v>0</v>
      </c>
      <c r="R447" s="188"/>
      <c r="S447" s="191"/>
      <c r="T447" s="190"/>
    </row>
    <row r="448" spans="1:20" ht="13.75" thickBot="1" x14ac:dyDescent="0.85">
      <c r="A448" s="79">
        <f t="shared" si="86"/>
        <v>430</v>
      </c>
      <c r="B448" s="174">
        <f t="shared" si="87"/>
        <v>41</v>
      </c>
      <c r="C448" s="175" t="str">
        <f t="shared" si="88"/>
        <v/>
      </c>
      <c r="D448" s="176" t="str">
        <f t="shared" si="89"/>
        <v/>
      </c>
      <c r="E448" s="181">
        <f>SUM(D439:D448)</f>
        <v>0</v>
      </c>
      <c r="F448" s="177" t="str">
        <f t="shared" si="83"/>
        <v/>
      </c>
      <c r="G448" s="169" t="str">
        <f t="shared" si="84"/>
        <v/>
      </c>
      <c r="H448" s="177" t="str">
        <f t="shared" si="79"/>
        <v/>
      </c>
      <c r="I448" s="177" t="str">
        <f t="shared" si="80"/>
        <v/>
      </c>
      <c r="J448" s="178" t="str">
        <f t="shared" si="81"/>
        <v/>
      </c>
      <c r="K448" s="171" t="str">
        <f t="shared" si="82"/>
        <v/>
      </c>
      <c r="L448" s="179" t="e">
        <f t="shared" si="85"/>
        <v>#VALUE!</v>
      </c>
      <c r="M448" s="180"/>
      <c r="N448" s="216">
        <f t="shared" si="90"/>
        <v>0</v>
      </c>
      <c r="R448" s="188"/>
      <c r="S448" s="191"/>
      <c r="T448" s="190"/>
    </row>
    <row r="449" spans="1:20" ht="13.75" thickBot="1" x14ac:dyDescent="0.85">
      <c r="A449" s="79">
        <f t="shared" si="86"/>
        <v>431</v>
      </c>
      <c r="B449" s="174">
        <f t="shared" si="87"/>
        <v>41</v>
      </c>
      <c r="C449" s="175" t="str">
        <f t="shared" si="88"/>
        <v/>
      </c>
      <c r="D449" s="176" t="str">
        <f t="shared" si="89"/>
        <v/>
      </c>
      <c r="E449" s="167"/>
      <c r="F449" s="177" t="str">
        <f t="shared" si="83"/>
        <v/>
      </c>
      <c r="G449" s="169" t="str">
        <f t="shared" si="84"/>
        <v/>
      </c>
      <c r="H449" s="177" t="str">
        <f t="shared" si="79"/>
        <v/>
      </c>
      <c r="I449" s="177" t="str">
        <f t="shared" si="80"/>
        <v/>
      </c>
      <c r="J449" s="178" t="str">
        <f t="shared" si="81"/>
        <v/>
      </c>
      <c r="K449" s="171" t="str">
        <f t="shared" si="82"/>
        <v/>
      </c>
      <c r="L449" s="179" t="e">
        <f t="shared" si="85"/>
        <v>#VALUE!</v>
      </c>
      <c r="M449" s="180"/>
      <c r="N449" s="216">
        <f t="shared" si="90"/>
        <v>0</v>
      </c>
      <c r="R449" s="188"/>
      <c r="S449" s="191"/>
      <c r="T449" s="190"/>
    </row>
    <row r="450" spans="1:20" ht="13.75" thickBot="1" x14ac:dyDescent="0.85">
      <c r="A450" s="79">
        <f t="shared" si="86"/>
        <v>432</v>
      </c>
      <c r="B450" s="174">
        <f t="shared" si="87"/>
        <v>41</v>
      </c>
      <c r="C450" s="175" t="str">
        <f t="shared" si="88"/>
        <v/>
      </c>
      <c r="D450" s="176" t="str">
        <f t="shared" si="89"/>
        <v/>
      </c>
      <c r="E450" s="167"/>
      <c r="F450" s="177" t="str">
        <f t="shared" si="83"/>
        <v/>
      </c>
      <c r="G450" s="169" t="str">
        <f t="shared" si="84"/>
        <v/>
      </c>
      <c r="H450" s="177" t="str">
        <f t="shared" si="79"/>
        <v/>
      </c>
      <c r="I450" s="177" t="str">
        <f t="shared" si="80"/>
        <v/>
      </c>
      <c r="J450" s="178" t="str">
        <f t="shared" si="81"/>
        <v/>
      </c>
      <c r="K450" s="171" t="str">
        <f t="shared" si="82"/>
        <v/>
      </c>
      <c r="L450" s="179" t="e">
        <f t="shared" si="85"/>
        <v>#VALUE!</v>
      </c>
      <c r="M450" s="180"/>
      <c r="N450" s="216">
        <f t="shared" si="90"/>
        <v>0</v>
      </c>
      <c r="R450" s="188"/>
      <c r="S450" s="191"/>
      <c r="T450" s="190"/>
    </row>
    <row r="451" spans="1:20" ht="13.75" thickBot="1" x14ac:dyDescent="0.85">
      <c r="A451" s="79">
        <f t="shared" si="86"/>
        <v>433</v>
      </c>
      <c r="B451" s="174">
        <f t="shared" si="87"/>
        <v>41</v>
      </c>
      <c r="C451" s="175" t="str">
        <f t="shared" si="88"/>
        <v/>
      </c>
      <c r="D451" s="176" t="str">
        <f t="shared" si="89"/>
        <v/>
      </c>
      <c r="E451" s="167"/>
      <c r="F451" s="177" t="str">
        <f t="shared" si="83"/>
        <v/>
      </c>
      <c r="G451" s="169" t="str">
        <f t="shared" si="84"/>
        <v/>
      </c>
      <c r="H451" s="177" t="str">
        <f t="shared" si="79"/>
        <v/>
      </c>
      <c r="I451" s="177" t="str">
        <f t="shared" si="80"/>
        <v/>
      </c>
      <c r="J451" s="178" t="str">
        <f t="shared" si="81"/>
        <v/>
      </c>
      <c r="K451" s="171" t="str">
        <f t="shared" si="82"/>
        <v/>
      </c>
      <c r="L451" s="179" t="e">
        <f t="shared" si="85"/>
        <v>#VALUE!</v>
      </c>
      <c r="M451" s="180"/>
      <c r="N451" s="216">
        <f t="shared" si="90"/>
        <v>0</v>
      </c>
      <c r="R451" s="188"/>
      <c r="S451" s="191"/>
      <c r="T451" s="190"/>
    </row>
    <row r="452" spans="1:20" ht="13.75" thickBot="1" x14ac:dyDescent="0.85">
      <c r="A452" s="79">
        <f t="shared" si="86"/>
        <v>434</v>
      </c>
      <c r="B452" s="174">
        <f t="shared" si="87"/>
        <v>41</v>
      </c>
      <c r="C452" s="175" t="str">
        <f t="shared" si="88"/>
        <v/>
      </c>
      <c r="D452" s="176" t="str">
        <f t="shared" si="89"/>
        <v/>
      </c>
      <c r="E452" s="167"/>
      <c r="F452" s="177" t="str">
        <f t="shared" si="83"/>
        <v/>
      </c>
      <c r="G452" s="169" t="str">
        <f t="shared" si="84"/>
        <v/>
      </c>
      <c r="H452" s="177" t="str">
        <f t="shared" si="79"/>
        <v/>
      </c>
      <c r="I452" s="177" t="str">
        <f t="shared" si="80"/>
        <v/>
      </c>
      <c r="J452" s="178" t="str">
        <f t="shared" si="81"/>
        <v/>
      </c>
      <c r="K452" s="171" t="str">
        <f t="shared" si="82"/>
        <v/>
      </c>
      <c r="L452" s="179" t="e">
        <f t="shared" si="85"/>
        <v>#VALUE!</v>
      </c>
      <c r="M452" s="180"/>
      <c r="N452" s="216">
        <f t="shared" si="90"/>
        <v>0</v>
      </c>
      <c r="R452" s="188"/>
      <c r="S452" s="191"/>
      <c r="T452" s="190"/>
    </row>
    <row r="453" spans="1:20" ht="13.75" thickBot="1" x14ac:dyDescent="0.85">
      <c r="A453" s="79">
        <f t="shared" si="86"/>
        <v>435</v>
      </c>
      <c r="B453" s="174">
        <f t="shared" si="87"/>
        <v>41</v>
      </c>
      <c r="C453" s="175" t="str">
        <f t="shared" si="88"/>
        <v/>
      </c>
      <c r="D453" s="176" t="str">
        <f t="shared" si="89"/>
        <v/>
      </c>
      <c r="E453" s="167"/>
      <c r="F453" s="177" t="str">
        <f t="shared" si="83"/>
        <v/>
      </c>
      <c r="G453" s="169" t="str">
        <f t="shared" si="84"/>
        <v/>
      </c>
      <c r="H453" s="177" t="str">
        <f t="shared" si="79"/>
        <v/>
      </c>
      <c r="I453" s="177" t="str">
        <f t="shared" si="80"/>
        <v/>
      </c>
      <c r="J453" s="178" t="str">
        <f t="shared" si="81"/>
        <v/>
      </c>
      <c r="K453" s="171" t="str">
        <f t="shared" si="82"/>
        <v/>
      </c>
      <c r="L453" s="179" t="e">
        <f t="shared" si="85"/>
        <v>#VALUE!</v>
      </c>
      <c r="M453" s="180"/>
      <c r="N453" s="216">
        <f t="shared" si="90"/>
        <v>0</v>
      </c>
      <c r="R453" s="188"/>
      <c r="S453" s="191"/>
      <c r="T453" s="190"/>
    </row>
    <row r="454" spans="1:20" ht="13.75" thickBot="1" x14ac:dyDescent="0.85">
      <c r="A454" s="79">
        <f t="shared" si="86"/>
        <v>436</v>
      </c>
      <c r="B454" s="174">
        <f t="shared" si="87"/>
        <v>41</v>
      </c>
      <c r="C454" s="175" t="str">
        <f t="shared" si="88"/>
        <v/>
      </c>
      <c r="D454" s="176" t="str">
        <f t="shared" si="89"/>
        <v/>
      </c>
      <c r="E454" s="167"/>
      <c r="F454" s="177" t="str">
        <f t="shared" si="83"/>
        <v/>
      </c>
      <c r="G454" s="169" t="str">
        <f t="shared" si="84"/>
        <v/>
      </c>
      <c r="H454" s="177" t="str">
        <f t="shared" si="79"/>
        <v/>
      </c>
      <c r="I454" s="177" t="str">
        <f t="shared" si="80"/>
        <v/>
      </c>
      <c r="J454" s="178" t="str">
        <f t="shared" si="81"/>
        <v/>
      </c>
      <c r="K454" s="171" t="str">
        <f t="shared" si="82"/>
        <v/>
      </c>
      <c r="L454" s="179" t="e">
        <f t="shared" si="85"/>
        <v>#VALUE!</v>
      </c>
      <c r="M454" s="180"/>
      <c r="N454" s="216">
        <f t="shared" si="90"/>
        <v>0</v>
      </c>
      <c r="R454" s="188"/>
      <c r="S454" s="191"/>
      <c r="T454" s="190"/>
    </row>
    <row r="455" spans="1:20" ht="13.75" thickBot="1" x14ac:dyDescent="0.85">
      <c r="A455" s="79">
        <f t="shared" si="86"/>
        <v>437</v>
      </c>
      <c r="B455" s="174">
        <f t="shared" si="87"/>
        <v>41</v>
      </c>
      <c r="C455" s="175" t="str">
        <f t="shared" si="88"/>
        <v/>
      </c>
      <c r="D455" s="176" t="str">
        <f t="shared" si="89"/>
        <v/>
      </c>
      <c r="E455" s="167"/>
      <c r="F455" s="177" t="str">
        <f t="shared" si="83"/>
        <v/>
      </c>
      <c r="G455" s="169" t="str">
        <f t="shared" si="84"/>
        <v/>
      </c>
      <c r="H455" s="177" t="str">
        <f t="shared" si="79"/>
        <v/>
      </c>
      <c r="I455" s="177" t="str">
        <f t="shared" si="80"/>
        <v/>
      </c>
      <c r="J455" s="178" t="str">
        <f t="shared" si="81"/>
        <v/>
      </c>
      <c r="K455" s="171" t="str">
        <f t="shared" si="82"/>
        <v/>
      </c>
      <c r="L455" s="179" t="e">
        <f t="shared" si="85"/>
        <v>#VALUE!</v>
      </c>
      <c r="M455" s="180"/>
      <c r="N455" s="216">
        <f t="shared" si="90"/>
        <v>0</v>
      </c>
      <c r="R455" s="188"/>
      <c r="S455" s="191"/>
      <c r="T455" s="190"/>
    </row>
    <row r="456" spans="1:20" ht="13.75" thickBot="1" x14ac:dyDescent="0.85">
      <c r="A456" s="79">
        <f t="shared" si="86"/>
        <v>438</v>
      </c>
      <c r="B456" s="174">
        <f t="shared" si="87"/>
        <v>41</v>
      </c>
      <c r="C456" s="175" t="str">
        <f t="shared" si="88"/>
        <v/>
      </c>
      <c r="D456" s="176" t="str">
        <f t="shared" si="89"/>
        <v/>
      </c>
      <c r="E456" s="167"/>
      <c r="F456" s="177" t="str">
        <f t="shared" si="83"/>
        <v/>
      </c>
      <c r="G456" s="169" t="str">
        <f t="shared" si="84"/>
        <v/>
      </c>
      <c r="H456" s="177" t="str">
        <f t="shared" si="79"/>
        <v/>
      </c>
      <c r="I456" s="177" t="str">
        <f t="shared" si="80"/>
        <v/>
      </c>
      <c r="J456" s="178" t="str">
        <f t="shared" si="81"/>
        <v/>
      </c>
      <c r="K456" s="171" t="str">
        <f t="shared" si="82"/>
        <v/>
      </c>
      <c r="L456" s="179" t="e">
        <f t="shared" si="85"/>
        <v>#VALUE!</v>
      </c>
      <c r="M456" s="180"/>
      <c r="N456" s="216">
        <f t="shared" si="90"/>
        <v>0</v>
      </c>
      <c r="R456" s="188"/>
      <c r="S456" s="191"/>
      <c r="T456" s="190"/>
    </row>
    <row r="457" spans="1:20" ht="13.75" thickBot="1" x14ac:dyDescent="0.85">
      <c r="A457" s="79">
        <f t="shared" si="86"/>
        <v>439</v>
      </c>
      <c r="B457" s="174">
        <f t="shared" si="87"/>
        <v>41</v>
      </c>
      <c r="C457" s="175" t="str">
        <f t="shared" si="88"/>
        <v/>
      </c>
      <c r="D457" s="176" t="str">
        <f t="shared" si="89"/>
        <v/>
      </c>
      <c r="E457" s="167"/>
      <c r="F457" s="177" t="str">
        <f t="shared" si="83"/>
        <v/>
      </c>
      <c r="G457" s="169" t="str">
        <f t="shared" si="84"/>
        <v/>
      </c>
      <c r="H457" s="177" t="str">
        <f t="shared" si="79"/>
        <v/>
      </c>
      <c r="I457" s="177" t="str">
        <f t="shared" si="80"/>
        <v/>
      </c>
      <c r="J457" s="178" t="str">
        <f t="shared" si="81"/>
        <v/>
      </c>
      <c r="K457" s="171" t="str">
        <f t="shared" si="82"/>
        <v/>
      </c>
      <c r="L457" s="179" t="e">
        <f t="shared" si="85"/>
        <v>#VALUE!</v>
      </c>
      <c r="M457" s="180"/>
      <c r="N457" s="216">
        <f t="shared" si="90"/>
        <v>0</v>
      </c>
      <c r="R457" s="188"/>
      <c r="S457" s="191"/>
      <c r="T457" s="190"/>
    </row>
    <row r="458" spans="1:20" ht="13.75" thickBot="1" x14ac:dyDescent="0.85">
      <c r="A458" s="79">
        <f t="shared" si="86"/>
        <v>440</v>
      </c>
      <c r="B458" s="174">
        <f t="shared" si="87"/>
        <v>41</v>
      </c>
      <c r="C458" s="175" t="str">
        <f t="shared" si="88"/>
        <v/>
      </c>
      <c r="D458" s="176" t="str">
        <f t="shared" si="89"/>
        <v/>
      </c>
      <c r="E458" s="181">
        <f>SUM(D449:D458)</f>
        <v>0</v>
      </c>
      <c r="F458" s="177" t="str">
        <f t="shared" si="83"/>
        <v/>
      </c>
      <c r="G458" s="169" t="str">
        <f t="shared" si="84"/>
        <v/>
      </c>
      <c r="H458" s="177" t="str">
        <f t="shared" si="79"/>
        <v/>
      </c>
      <c r="I458" s="177" t="str">
        <f t="shared" si="80"/>
        <v/>
      </c>
      <c r="J458" s="178" t="str">
        <f t="shared" si="81"/>
        <v/>
      </c>
      <c r="K458" s="171" t="str">
        <f t="shared" si="82"/>
        <v/>
      </c>
      <c r="L458" s="179" t="e">
        <f t="shared" si="85"/>
        <v>#VALUE!</v>
      </c>
      <c r="M458" s="180"/>
      <c r="N458" s="216">
        <f t="shared" si="90"/>
        <v>0</v>
      </c>
      <c r="R458" s="188"/>
      <c r="S458" s="191"/>
      <c r="T458" s="190"/>
    </row>
    <row r="459" spans="1:20" ht="13.75" thickBot="1" x14ac:dyDescent="0.85">
      <c r="A459" s="79">
        <f t="shared" si="86"/>
        <v>441</v>
      </c>
      <c r="B459" s="174">
        <f t="shared" si="87"/>
        <v>41</v>
      </c>
      <c r="C459" s="175" t="str">
        <f t="shared" si="88"/>
        <v/>
      </c>
      <c r="D459" s="176" t="str">
        <f t="shared" si="89"/>
        <v/>
      </c>
      <c r="E459" s="167"/>
      <c r="F459" s="177" t="str">
        <f t="shared" si="83"/>
        <v/>
      </c>
      <c r="G459" s="169" t="str">
        <f t="shared" si="84"/>
        <v/>
      </c>
      <c r="H459" s="177" t="str">
        <f t="shared" si="79"/>
        <v/>
      </c>
      <c r="I459" s="177" t="str">
        <f t="shared" si="80"/>
        <v/>
      </c>
      <c r="J459" s="178" t="str">
        <f t="shared" si="81"/>
        <v/>
      </c>
      <c r="K459" s="171" t="str">
        <f t="shared" si="82"/>
        <v/>
      </c>
      <c r="L459" s="179" t="e">
        <f t="shared" si="85"/>
        <v>#VALUE!</v>
      </c>
      <c r="M459" s="180"/>
      <c r="N459" s="216">
        <f t="shared" si="90"/>
        <v>0</v>
      </c>
      <c r="R459" s="188"/>
      <c r="S459" s="191"/>
      <c r="T459" s="190"/>
    </row>
    <row r="460" spans="1:20" ht="13.75" thickBot="1" x14ac:dyDescent="0.85">
      <c r="A460" s="79">
        <f t="shared" si="86"/>
        <v>442</v>
      </c>
      <c r="B460" s="174">
        <f t="shared" si="87"/>
        <v>41</v>
      </c>
      <c r="C460" s="175" t="str">
        <f t="shared" si="88"/>
        <v/>
      </c>
      <c r="D460" s="176" t="str">
        <f t="shared" si="89"/>
        <v/>
      </c>
      <c r="E460" s="167"/>
      <c r="F460" s="177" t="str">
        <f t="shared" si="83"/>
        <v/>
      </c>
      <c r="G460" s="169" t="str">
        <f t="shared" si="84"/>
        <v/>
      </c>
      <c r="H460" s="177" t="str">
        <f t="shared" si="79"/>
        <v/>
      </c>
      <c r="I460" s="177" t="str">
        <f t="shared" si="80"/>
        <v/>
      </c>
      <c r="J460" s="178" t="str">
        <f t="shared" si="81"/>
        <v/>
      </c>
      <c r="K460" s="171" t="str">
        <f t="shared" si="82"/>
        <v/>
      </c>
      <c r="L460" s="179" t="e">
        <f t="shared" si="85"/>
        <v>#VALUE!</v>
      </c>
      <c r="M460" s="180"/>
      <c r="N460" s="216">
        <f t="shared" si="90"/>
        <v>0</v>
      </c>
      <c r="R460" s="188"/>
      <c r="S460" s="191"/>
      <c r="T460" s="190"/>
    </row>
    <row r="461" spans="1:20" ht="13.75" thickBot="1" x14ac:dyDescent="0.85">
      <c r="A461" s="79">
        <f t="shared" si="86"/>
        <v>443</v>
      </c>
      <c r="B461" s="174">
        <f t="shared" si="87"/>
        <v>41</v>
      </c>
      <c r="C461" s="175" t="str">
        <f t="shared" si="88"/>
        <v/>
      </c>
      <c r="D461" s="176" t="str">
        <f t="shared" si="89"/>
        <v/>
      </c>
      <c r="E461" s="167"/>
      <c r="F461" s="177" t="str">
        <f t="shared" si="83"/>
        <v/>
      </c>
      <c r="G461" s="169" t="str">
        <f t="shared" si="84"/>
        <v/>
      </c>
      <c r="H461" s="177" t="str">
        <f t="shared" si="79"/>
        <v/>
      </c>
      <c r="I461" s="177" t="str">
        <f t="shared" si="80"/>
        <v/>
      </c>
      <c r="J461" s="178" t="str">
        <f t="shared" si="81"/>
        <v/>
      </c>
      <c r="K461" s="171" t="str">
        <f t="shared" si="82"/>
        <v/>
      </c>
      <c r="L461" s="179" t="e">
        <f t="shared" si="85"/>
        <v>#VALUE!</v>
      </c>
      <c r="M461" s="180"/>
      <c r="N461" s="216">
        <f t="shared" si="90"/>
        <v>0</v>
      </c>
      <c r="R461" s="188"/>
      <c r="S461" s="191"/>
      <c r="T461" s="190"/>
    </row>
    <row r="462" spans="1:20" ht="13.75" thickBot="1" x14ac:dyDescent="0.85">
      <c r="A462" s="79">
        <f t="shared" si="86"/>
        <v>444</v>
      </c>
      <c r="B462" s="174">
        <f t="shared" si="87"/>
        <v>41</v>
      </c>
      <c r="C462" s="175" t="str">
        <f t="shared" si="88"/>
        <v/>
      </c>
      <c r="D462" s="176" t="str">
        <f t="shared" si="89"/>
        <v/>
      </c>
      <c r="E462" s="167"/>
      <c r="F462" s="177" t="str">
        <f t="shared" si="83"/>
        <v/>
      </c>
      <c r="G462" s="169" t="str">
        <f t="shared" si="84"/>
        <v/>
      </c>
      <c r="H462" s="177" t="str">
        <f t="shared" si="79"/>
        <v/>
      </c>
      <c r="I462" s="177" t="str">
        <f t="shared" si="80"/>
        <v/>
      </c>
      <c r="J462" s="178" t="str">
        <f t="shared" si="81"/>
        <v/>
      </c>
      <c r="K462" s="171" t="str">
        <f t="shared" si="82"/>
        <v/>
      </c>
      <c r="L462" s="179" t="e">
        <f t="shared" si="85"/>
        <v>#VALUE!</v>
      </c>
      <c r="M462" s="180"/>
      <c r="N462" s="216">
        <f t="shared" si="90"/>
        <v>0</v>
      </c>
      <c r="R462" s="188"/>
      <c r="S462" s="191"/>
      <c r="T462" s="190"/>
    </row>
    <row r="463" spans="1:20" ht="13.75" thickBot="1" x14ac:dyDescent="0.85">
      <c r="A463" s="79">
        <f t="shared" si="86"/>
        <v>445</v>
      </c>
      <c r="B463" s="174">
        <f t="shared" si="87"/>
        <v>41</v>
      </c>
      <c r="C463" s="175" t="str">
        <f t="shared" si="88"/>
        <v/>
      </c>
      <c r="D463" s="176" t="str">
        <f t="shared" si="89"/>
        <v/>
      </c>
      <c r="E463" s="167"/>
      <c r="F463" s="177" t="str">
        <f t="shared" si="83"/>
        <v/>
      </c>
      <c r="G463" s="169" t="str">
        <f t="shared" si="84"/>
        <v/>
      </c>
      <c r="H463" s="177" t="str">
        <f t="shared" si="79"/>
        <v/>
      </c>
      <c r="I463" s="177" t="str">
        <f t="shared" si="80"/>
        <v/>
      </c>
      <c r="J463" s="178" t="str">
        <f t="shared" si="81"/>
        <v/>
      </c>
      <c r="K463" s="171" t="str">
        <f t="shared" si="82"/>
        <v/>
      </c>
      <c r="L463" s="179" t="e">
        <f t="shared" si="85"/>
        <v>#VALUE!</v>
      </c>
      <c r="M463" s="180"/>
      <c r="N463" s="216">
        <f t="shared" si="90"/>
        <v>0</v>
      </c>
      <c r="R463" s="188"/>
      <c r="S463" s="191"/>
      <c r="T463" s="190"/>
    </row>
    <row r="464" spans="1:20" ht="13.75" thickBot="1" x14ac:dyDescent="0.85">
      <c r="A464" s="79">
        <f t="shared" si="86"/>
        <v>446</v>
      </c>
      <c r="B464" s="174">
        <f t="shared" si="87"/>
        <v>41</v>
      </c>
      <c r="C464" s="175" t="str">
        <f t="shared" si="88"/>
        <v/>
      </c>
      <c r="D464" s="176" t="str">
        <f t="shared" si="89"/>
        <v/>
      </c>
      <c r="E464" s="167"/>
      <c r="F464" s="177" t="str">
        <f t="shared" si="83"/>
        <v/>
      </c>
      <c r="G464" s="169" t="str">
        <f t="shared" si="84"/>
        <v/>
      </c>
      <c r="H464" s="177" t="str">
        <f t="shared" si="79"/>
        <v/>
      </c>
      <c r="I464" s="177" t="str">
        <f t="shared" si="80"/>
        <v/>
      </c>
      <c r="J464" s="178" t="str">
        <f t="shared" si="81"/>
        <v/>
      </c>
      <c r="K464" s="171" t="str">
        <f t="shared" si="82"/>
        <v/>
      </c>
      <c r="L464" s="179" t="e">
        <f t="shared" si="85"/>
        <v>#VALUE!</v>
      </c>
      <c r="M464" s="180"/>
      <c r="N464" s="216">
        <f t="shared" si="90"/>
        <v>0</v>
      </c>
      <c r="R464" s="188"/>
      <c r="S464" s="191"/>
      <c r="T464" s="190"/>
    </row>
    <row r="465" spans="1:20" ht="13.75" thickBot="1" x14ac:dyDescent="0.85">
      <c r="A465" s="79">
        <f t="shared" si="86"/>
        <v>447</v>
      </c>
      <c r="B465" s="174">
        <f t="shared" si="87"/>
        <v>41</v>
      </c>
      <c r="C465" s="175" t="str">
        <f t="shared" si="88"/>
        <v/>
      </c>
      <c r="D465" s="176" t="str">
        <f t="shared" si="89"/>
        <v/>
      </c>
      <c r="E465" s="167"/>
      <c r="F465" s="177" t="str">
        <f t="shared" si="83"/>
        <v/>
      </c>
      <c r="G465" s="169" t="str">
        <f t="shared" si="84"/>
        <v/>
      </c>
      <c r="H465" s="177" t="str">
        <f t="shared" si="79"/>
        <v/>
      </c>
      <c r="I465" s="177" t="str">
        <f t="shared" si="80"/>
        <v/>
      </c>
      <c r="J465" s="178" t="str">
        <f t="shared" si="81"/>
        <v/>
      </c>
      <c r="K465" s="171" t="str">
        <f t="shared" si="82"/>
        <v/>
      </c>
      <c r="L465" s="179" t="e">
        <f t="shared" si="85"/>
        <v>#VALUE!</v>
      </c>
      <c r="M465" s="180"/>
      <c r="N465" s="216">
        <f t="shared" si="90"/>
        <v>0</v>
      </c>
      <c r="R465" s="188"/>
      <c r="S465" s="191"/>
      <c r="T465" s="190"/>
    </row>
    <row r="466" spans="1:20" ht="13.75" thickBot="1" x14ac:dyDescent="0.85">
      <c r="A466" s="79">
        <f t="shared" si="86"/>
        <v>448</v>
      </c>
      <c r="B466" s="174">
        <f t="shared" si="87"/>
        <v>41</v>
      </c>
      <c r="C466" s="175" t="str">
        <f t="shared" si="88"/>
        <v/>
      </c>
      <c r="D466" s="176" t="str">
        <f t="shared" si="89"/>
        <v/>
      </c>
      <c r="E466" s="167"/>
      <c r="F466" s="177" t="str">
        <f t="shared" si="83"/>
        <v/>
      </c>
      <c r="G466" s="169" t="str">
        <f t="shared" si="84"/>
        <v/>
      </c>
      <c r="H466" s="177" t="str">
        <f t="shared" si="79"/>
        <v/>
      </c>
      <c r="I466" s="177" t="str">
        <f t="shared" si="80"/>
        <v/>
      </c>
      <c r="J466" s="178" t="str">
        <f t="shared" si="81"/>
        <v/>
      </c>
      <c r="K466" s="171" t="str">
        <f t="shared" si="82"/>
        <v/>
      </c>
      <c r="L466" s="179" t="e">
        <f t="shared" si="85"/>
        <v>#VALUE!</v>
      </c>
      <c r="M466" s="180"/>
      <c r="N466" s="216">
        <f t="shared" si="90"/>
        <v>0</v>
      </c>
      <c r="R466" s="188"/>
      <c r="S466" s="191"/>
      <c r="T466" s="190"/>
    </row>
    <row r="467" spans="1:20" ht="13.75" thickBot="1" x14ac:dyDescent="0.85">
      <c r="A467" s="79">
        <f t="shared" si="86"/>
        <v>449</v>
      </c>
      <c r="B467" s="174">
        <f t="shared" si="87"/>
        <v>41</v>
      </c>
      <c r="C467" s="175" t="str">
        <f t="shared" si="88"/>
        <v/>
      </c>
      <c r="D467" s="176" t="str">
        <f t="shared" si="89"/>
        <v/>
      </c>
      <c r="E467" s="167"/>
      <c r="F467" s="177" t="str">
        <f t="shared" si="83"/>
        <v/>
      </c>
      <c r="G467" s="169" t="str">
        <f t="shared" si="84"/>
        <v/>
      </c>
      <c r="H467" s="177" t="str">
        <f t="shared" ref="H467:H518" si="91">IF(M467&gt;0,($K$13*F467),"")</f>
        <v/>
      </c>
      <c r="I467" s="177" t="str">
        <f t="shared" ref="I467:I518" si="92">IF(M467&gt;0,($K$15*F467),"")</f>
        <v/>
      </c>
      <c r="J467" s="178" t="str">
        <f t="shared" ref="J467:J518" si="93">IF(M467&gt;0,((F467*$K$9)*$O$12),"")</f>
        <v/>
      </c>
      <c r="K467" s="171" t="str">
        <f t="shared" ref="K467:K518" si="94">IF(G467&gt;$I$12,((G467-$I$12)*$K$17),"")</f>
        <v/>
      </c>
      <c r="L467" s="179" t="e">
        <f t="shared" si="85"/>
        <v>#VALUE!</v>
      </c>
      <c r="M467" s="180"/>
      <c r="N467" s="216">
        <f t="shared" si="90"/>
        <v>0</v>
      </c>
      <c r="R467" s="188"/>
      <c r="S467" s="191"/>
      <c r="T467" s="190"/>
    </row>
    <row r="468" spans="1:20" ht="13.75" thickBot="1" x14ac:dyDescent="0.85">
      <c r="A468" s="79">
        <f t="shared" si="86"/>
        <v>450</v>
      </c>
      <c r="B468" s="174">
        <f t="shared" si="87"/>
        <v>41</v>
      </c>
      <c r="C468" s="175" t="str">
        <f t="shared" si="88"/>
        <v/>
      </c>
      <c r="D468" s="176" t="str">
        <f t="shared" si="89"/>
        <v/>
      </c>
      <c r="E468" s="181">
        <f>SUM(D459:D468)</f>
        <v>0</v>
      </c>
      <c r="F468" s="177" t="str">
        <f t="shared" ref="F468:F518" si="95">IF(M468&gt;0,(F467+D468),"")</f>
        <v/>
      </c>
      <c r="G468" s="169" t="str">
        <f t="shared" ref="G468:G518" si="96">IF(M468&gt;0,(F468+$E$17+$I$13),"")</f>
        <v/>
      </c>
      <c r="H468" s="177" t="str">
        <f t="shared" si="91"/>
        <v/>
      </c>
      <c r="I468" s="177" t="str">
        <f t="shared" si="92"/>
        <v/>
      </c>
      <c r="J468" s="178" t="str">
        <f t="shared" si="93"/>
        <v/>
      </c>
      <c r="K468" s="171" t="str">
        <f t="shared" si="94"/>
        <v/>
      </c>
      <c r="L468" s="179" t="e">
        <f t="shared" ref="L468:L518" si="97">0.052*K$12*G468</f>
        <v>#VALUE!</v>
      </c>
      <c r="M468" s="180"/>
      <c r="N468" s="216">
        <f t="shared" si="90"/>
        <v>0</v>
      </c>
      <c r="R468" s="188"/>
      <c r="S468" s="191"/>
      <c r="T468" s="190"/>
    </row>
    <row r="469" spans="1:20" ht="13.75" thickBot="1" x14ac:dyDescent="0.85">
      <c r="A469" s="79">
        <f t="shared" ref="A469:A518" si="98">A468+1</f>
        <v>451</v>
      </c>
      <c r="B469" s="174">
        <f t="shared" ref="B469:B518" si="99">IF(M469&lt;=1,(0),IF(M469&lt;3600,(1),IF(M469&gt;=3601,(2),"")))+B468</f>
        <v>41</v>
      </c>
      <c r="C469" s="175" t="str">
        <f t="shared" ref="C469:C518" si="100">IF(M469&gt;0,($I$14-B469),"")</f>
        <v/>
      </c>
      <c r="D469" s="176" t="str">
        <f t="shared" ref="D469:D518" si="101">IF(M469&gt;0,(M469/100),"")</f>
        <v/>
      </c>
      <c r="E469" s="167"/>
      <c r="F469" s="177" t="str">
        <f t="shared" si="95"/>
        <v/>
      </c>
      <c r="G469" s="169" t="str">
        <f t="shared" si="96"/>
        <v/>
      </c>
      <c r="H469" s="177" t="str">
        <f t="shared" si="91"/>
        <v/>
      </c>
      <c r="I469" s="177" t="str">
        <f t="shared" si="92"/>
        <v/>
      </c>
      <c r="J469" s="178" t="str">
        <f t="shared" si="93"/>
        <v/>
      </c>
      <c r="K469" s="171" t="str">
        <f t="shared" si="94"/>
        <v/>
      </c>
      <c r="L469" s="179" t="e">
        <f t="shared" si="97"/>
        <v>#VALUE!</v>
      </c>
      <c r="M469" s="180"/>
      <c r="N469" s="216">
        <f t="shared" si="90"/>
        <v>0</v>
      </c>
      <c r="R469" s="188"/>
      <c r="S469" s="191"/>
      <c r="T469" s="190"/>
    </row>
    <row r="470" spans="1:20" ht="13.75" thickBot="1" x14ac:dyDescent="0.85">
      <c r="A470" s="79">
        <f t="shared" si="98"/>
        <v>452</v>
      </c>
      <c r="B470" s="174">
        <f t="shared" si="99"/>
        <v>41</v>
      </c>
      <c r="C470" s="175" t="str">
        <f t="shared" si="100"/>
        <v/>
      </c>
      <c r="D470" s="176" t="str">
        <f t="shared" si="101"/>
        <v/>
      </c>
      <c r="E470" s="167"/>
      <c r="F470" s="177" t="str">
        <f t="shared" si="95"/>
        <v/>
      </c>
      <c r="G470" s="169" t="str">
        <f t="shared" si="96"/>
        <v/>
      </c>
      <c r="H470" s="177" t="str">
        <f t="shared" si="91"/>
        <v/>
      </c>
      <c r="I470" s="177" t="str">
        <f t="shared" si="92"/>
        <v/>
      </c>
      <c r="J470" s="178" t="str">
        <f t="shared" si="93"/>
        <v/>
      </c>
      <c r="K470" s="171" t="str">
        <f t="shared" si="94"/>
        <v/>
      </c>
      <c r="L470" s="179" t="e">
        <f t="shared" si="97"/>
        <v>#VALUE!</v>
      </c>
      <c r="M470" s="180"/>
      <c r="N470" s="216">
        <f t="shared" si="90"/>
        <v>0</v>
      </c>
      <c r="R470" s="188"/>
      <c r="S470" s="191"/>
      <c r="T470" s="190"/>
    </row>
    <row r="471" spans="1:20" ht="13.75" thickBot="1" x14ac:dyDescent="0.85">
      <c r="A471" s="79">
        <f t="shared" si="98"/>
        <v>453</v>
      </c>
      <c r="B471" s="174">
        <f t="shared" si="99"/>
        <v>41</v>
      </c>
      <c r="C471" s="175" t="str">
        <f t="shared" si="100"/>
        <v/>
      </c>
      <c r="D471" s="176" t="str">
        <f t="shared" si="101"/>
        <v/>
      </c>
      <c r="E471" s="167"/>
      <c r="F471" s="177" t="str">
        <f t="shared" si="95"/>
        <v/>
      </c>
      <c r="G471" s="169" t="str">
        <f t="shared" si="96"/>
        <v/>
      </c>
      <c r="H471" s="177" t="str">
        <f t="shared" si="91"/>
        <v/>
      </c>
      <c r="I471" s="177" t="str">
        <f t="shared" si="92"/>
        <v/>
      </c>
      <c r="J471" s="178" t="str">
        <f t="shared" si="93"/>
        <v/>
      </c>
      <c r="K471" s="171" t="str">
        <f t="shared" si="94"/>
        <v/>
      </c>
      <c r="L471" s="179" t="e">
        <f t="shared" si="97"/>
        <v>#VALUE!</v>
      </c>
      <c r="M471" s="180"/>
      <c r="N471" s="216">
        <f t="shared" si="90"/>
        <v>0</v>
      </c>
      <c r="R471" s="188"/>
      <c r="S471" s="191"/>
      <c r="T471" s="190"/>
    </row>
    <row r="472" spans="1:20" ht="13.75" thickBot="1" x14ac:dyDescent="0.85">
      <c r="A472" s="79">
        <f t="shared" si="98"/>
        <v>454</v>
      </c>
      <c r="B472" s="174">
        <f t="shared" si="99"/>
        <v>41</v>
      </c>
      <c r="C472" s="175" t="str">
        <f t="shared" si="100"/>
        <v/>
      </c>
      <c r="D472" s="176" t="str">
        <f t="shared" si="101"/>
        <v/>
      </c>
      <c r="E472" s="167"/>
      <c r="F472" s="177" t="str">
        <f t="shared" si="95"/>
        <v/>
      </c>
      <c r="G472" s="169" t="str">
        <f t="shared" si="96"/>
        <v/>
      </c>
      <c r="H472" s="177" t="str">
        <f t="shared" si="91"/>
        <v/>
      </c>
      <c r="I472" s="177" t="str">
        <f t="shared" si="92"/>
        <v/>
      </c>
      <c r="J472" s="178" t="str">
        <f t="shared" si="93"/>
        <v/>
      </c>
      <c r="K472" s="171" t="str">
        <f t="shared" si="94"/>
        <v/>
      </c>
      <c r="L472" s="179" t="e">
        <f t="shared" si="97"/>
        <v>#VALUE!</v>
      </c>
      <c r="M472" s="180"/>
      <c r="N472" s="216">
        <f t="shared" si="90"/>
        <v>0</v>
      </c>
      <c r="R472" s="188"/>
      <c r="S472" s="191"/>
      <c r="T472" s="190"/>
    </row>
    <row r="473" spans="1:20" ht="13.75" thickBot="1" x14ac:dyDescent="0.85">
      <c r="A473" s="79">
        <f t="shared" si="98"/>
        <v>455</v>
      </c>
      <c r="B473" s="174">
        <f t="shared" si="99"/>
        <v>41</v>
      </c>
      <c r="C473" s="175" t="str">
        <f t="shared" si="100"/>
        <v/>
      </c>
      <c r="D473" s="176" t="str">
        <f t="shared" si="101"/>
        <v/>
      </c>
      <c r="E473" s="167"/>
      <c r="F473" s="177" t="str">
        <f t="shared" si="95"/>
        <v/>
      </c>
      <c r="G473" s="169" t="str">
        <f t="shared" si="96"/>
        <v/>
      </c>
      <c r="H473" s="177" t="str">
        <f t="shared" si="91"/>
        <v/>
      </c>
      <c r="I473" s="177" t="str">
        <f t="shared" si="92"/>
        <v/>
      </c>
      <c r="J473" s="178" t="str">
        <f t="shared" si="93"/>
        <v/>
      </c>
      <c r="K473" s="171" t="str">
        <f t="shared" si="94"/>
        <v/>
      </c>
      <c r="L473" s="179" t="e">
        <f t="shared" si="97"/>
        <v>#VALUE!</v>
      </c>
      <c r="M473" s="180"/>
      <c r="N473" s="216">
        <f t="shared" si="90"/>
        <v>0</v>
      </c>
      <c r="R473" s="188"/>
      <c r="S473" s="191"/>
      <c r="T473" s="190"/>
    </row>
    <row r="474" spans="1:20" ht="13.75" thickBot="1" x14ac:dyDescent="0.85">
      <c r="A474" s="79">
        <f t="shared" si="98"/>
        <v>456</v>
      </c>
      <c r="B474" s="174">
        <f t="shared" si="99"/>
        <v>41</v>
      </c>
      <c r="C474" s="175" t="str">
        <f t="shared" si="100"/>
        <v/>
      </c>
      <c r="D474" s="176" t="str">
        <f t="shared" si="101"/>
        <v/>
      </c>
      <c r="E474" s="167"/>
      <c r="F474" s="177" t="str">
        <f t="shared" si="95"/>
        <v/>
      </c>
      <c r="G474" s="169" t="str">
        <f t="shared" si="96"/>
        <v/>
      </c>
      <c r="H474" s="177" t="str">
        <f t="shared" si="91"/>
        <v/>
      </c>
      <c r="I474" s="177" t="str">
        <f t="shared" si="92"/>
        <v/>
      </c>
      <c r="J474" s="178" t="str">
        <f t="shared" si="93"/>
        <v/>
      </c>
      <c r="K474" s="171" t="str">
        <f t="shared" si="94"/>
        <v/>
      </c>
      <c r="L474" s="179" t="e">
        <f t="shared" si="97"/>
        <v>#VALUE!</v>
      </c>
      <c r="M474" s="180"/>
      <c r="N474" s="216">
        <f t="shared" si="90"/>
        <v>0</v>
      </c>
      <c r="R474" s="188"/>
      <c r="S474" s="191"/>
      <c r="T474" s="190"/>
    </row>
    <row r="475" spans="1:20" ht="13.75" thickBot="1" x14ac:dyDescent="0.85">
      <c r="A475" s="79">
        <f t="shared" si="98"/>
        <v>457</v>
      </c>
      <c r="B475" s="174">
        <f t="shared" si="99"/>
        <v>41</v>
      </c>
      <c r="C475" s="175" t="str">
        <f t="shared" si="100"/>
        <v/>
      </c>
      <c r="D475" s="176" t="str">
        <f t="shared" si="101"/>
        <v/>
      </c>
      <c r="E475" s="167"/>
      <c r="F475" s="177" t="str">
        <f t="shared" si="95"/>
        <v/>
      </c>
      <c r="G475" s="169" t="str">
        <f t="shared" si="96"/>
        <v/>
      </c>
      <c r="H475" s="177" t="str">
        <f t="shared" si="91"/>
        <v/>
      </c>
      <c r="I475" s="177" t="str">
        <f t="shared" si="92"/>
        <v/>
      </c>
      <c r="J475" s="178" t="str">
        <f t="shared" si="93"/>
        <v/>
      </c>
      <c r="K475" s="171" t="str">
        <f t="shared" si="94"/>
        <v/>
      </c>
      <c r="L475" s="179" t="e">
        <f t="shared" si="97"/>
        <v>#VALUE!</v>
      </c>
      <c r="M475" s="180"/>
      <c r="N475" s="216">
        <f t="shared" si="90"/>
        <v>0</v>
      </c>
      <c r="R475" s="188"/>
      <c r="S475" s="191"/>
      <c r="T475" s="190"/>
    </row>
    <row r="476" spans="1:20" ht="13.75" thickBot="1" x14ac:dyDescent="0.85">
      <c r="A476" s="79">
        <f t="shared" si="98"/>
        <v>458</v>
      </c>
      <c r="B476" s="174">
        <f t="shared" si="99"/>
        <v>41</v>
      </c>
      <c r="C476" s="175" t="str">
        <f t="shared" si="100"/>
        <v/>
      </c>
      <c r="D476" s="176" t="str">
        <f t="shared" si="101"/>
        <v/>
      </c>
      <c r="E476" s="167"/>
      <c r="F476" s="177" t="str">
        <f t="shared" si="95"/>
        <v/>
      </c>
      <c r="G476" s="169" t="str">
        <f t="shared" si="96"/>
        <v/>
      </c>
      <c r="H476" s="177" t="str">
        <f t="shared" si="91"/>
        <v/>
      </c>
      <c r="I476" s="177" t="str">
        <f t="shared" si="92"/>
        <v/>
      </c>
      <c r="J476" s="178" t="str">
        <f t="shared" si="93"/>
        <v/>
      </c>
      <c r="K476" s="171" t="str">
        <f t="shared" si="94"/>
        <v/>
      </c>
      <c r="L476" s="179" t="e">
        <f t="shared" si="97"/>
        <v>#VALUE!</v>
      </c>
      <c r="M476" s="180"/>
      <c r="N476" s="216">
        <f t="shared" si="90"/>
        <v>0</v>
      </c>
      <c r="R476" s="188"/>
      <c r="S476" s="191"/>
      <c r="T476" s="190"/>
    </row>
    <row r="477" spans="1:20" ht="13.75" thickBot="1" x14ac:dyDescent="0.85">
      <c r="A477" s="79">
        <f t="shared" si="98"/>
        <v>459</v>
      </c>
      <c r="B477" s="174">
        <f t="shared" si="99"/>
        <v>41</v>
      </c>
      <c r="C477" s="175" t="str">
        <f t="shared" si="100"/>
        <v/>
      </c>
      <c r="D477" s="176" t="str">
        <f t="shared" si="101"/>
        <v/>
      </c>
      <c r="E477" s="167"/>
      <c r="F477" s="177" t="str">
        <f t="shared" si="95"/>
        <v/>
      </c>
      <c r="G477" s="169" t="str">
        <f t="shared" si="96"/>
        <v/>
      </c>
      <c r="H477" s="177" t="str">
        <f t="shared" si="91"/>
        <v/>
      </c>
      <c r="I477" s="177" t="str">
        <f t="shared" si="92"/>
        <v/>
      </c>
      <c r="J477" s="178" t="str">
        <f t="shared" si="93"/>
        <v/>
      </c>
      <c r="K477" s="171" t="str">
        <f t="shared" si="94"/>
        <v/>
      </c>
      <c r="L477" s="179" t="e">
        <f t="shared" si="97"/>
        <v>#VALUE!</v>
      </c>
      <c r="M477" s="180"/>
      <c r="N477" s="216">
        <f t="shared" si="90"/>
        <v>0</v>
      </c>
      <c r="R477" s="188"/>
      <c r="S477" s="191"/>
      <c r="T477" s="190"/>
    </row>
    <row r="478" spans="1:20" ht="13.75" thickBot="1" x14ac:dyDescent="0.85">
      <c r="A478" s="79">
        <f t="shared" si="98"/>
        <v>460</v>
      </c>
      <c r="B478" s="174">
        <f t="shared" si="99"/>
        <v>41</v>
      </c>
      <c r="C478" s="175" t="str">
        <f t="shared" si="100"/>
        <v/>
      </c>
      <c r="D478" s="176" t="str">
        <f t="shared" si="101"/>
        <v/>
      </c>
      <c r="E478" s="181">
        <f>SUM(D469:D478)</f>
        <v>0</v>
      </c>
      <c r="F478" s="177" t="str">
        <f t="shared" si="95"/>
        <v/>
      </c>
      <c r="G478" s="169" t="str">
        <f t="shared" si="96"/>
        <v/>
      </c>
      <c r="H478" s="177" t="str">
        <f t="shared" si="91"/>
        <v/>
      </c>
      <c r="I478" s="177" t="str">
        <f t="shared" si="92"/>
        <v/>
      </c>
      <c r="J478" s="178" t="str">
        <f t="shared" si="93"/>
        <v/>
      </c>
      <c r="K478" s="171" t="str">
        <f t="shared" si="94"/>
        <v/>
      </c>
      <c r="L478" s="179" t="e">
        <f t="shared" si="97"/>
        <v>#VALUE!</v>
      </c>
      <c r="M478" s="180"/>
      <c r="N478" s="216">
        <f t="shared" si="90"/>
        <v>0</v>
      </c>
      <c r="R478" s="188"/>
      <c r="S478" s="191"/>
      <c r="T478" s="190"/>
    </row>
    <row r="479" spans="1:20" ht="13.75" thickBot="1" x14ac:dyDescent="0.85">
      <c r="A479" s="79">
        <f t="shared" si="98"/>
        <v>461</v>
      </c>
      <c r="B479" s="174">
        <f t="shared" si="99"/>
        <v>41</v>
      </c>
      <c r="C479" s="175" t="str">
        <f t="shared" si="100"/>
        <v/>
      </c>
      <c r="D479" s="176" t="str">
        <f t="shared" si="101"/>
        <v/>
      </c>
      <c r="E479" s="167"/>
      <c r="F479" s="177" t="str">
        <f t="shared" si="95"/>
        <v/>
      </c>
      <c r="G479" s="169" t="str">
        <f t="shared" si="96"/>
        <v/>
      </c>
      <c r="H479" s="177" t="str">
        <f t="shared" si="91"/>
        <v/>
      </c>
      <c r="I479" s="177" t="str">
        <f t="shared" si="92"/>
        <v/>
      </c>
      <c r="J479" s="178" t="str">
        <f t="shared" si="93"/>
        <v/>
      </c>
      <c r="K479" s="171" t="str">
        <f t="shared" si="94"/>
        <v/>
      </c>
      <c r="L479" s="179" t="e">
        <f t="shared" si="97"/>
        <v>#VALUE!</v>
      </c>
      <c r="M479" s="180"/>
      <c r="N479" s="216">
        <f t="shared" si="90"/>
        <v>0</v>
      </c>
      <c r="R479" s="188"/>
      <c r="S479" s="191"/>
      <c r="T479" s="190"/>
    </row>
    <row r="480" spans="1:20" ht="13.75" thickBot="1" x14ac:dyDescent="0.85">
      <c r="A480" s="79">
        <f t="shared" si="98"/>
        <v>462</v>
      </c>
      <c r="B480" s="174">
        <f t="shared" si="99"/>
        <v>41</v>
      </c>
      <c r="C480" s="175" t="str">
        <f t="shared" si="100"/>
        <v/>
      </c>
      <c r="D480" s="176" t="str">
        <f t="shared" si="101"/>
        <v/>
      </c>
      <c r="E480" s="167"/>
      <c r="F480" s="177" t="str">
        <f t="shared" si="95"/>
        <v/>
      </c>
      <c r="G480" s="169" t="str">
        <f t="shared" si="96"/>
        <v/>
      </c>
      <c r="H480" s="177" t="str">
        <f t="shared" si="91"/>
        <v/>
      </c>
      <c r="I480" s="177" t="str">
        <f t="shared" si="92"/>
        <v/>
      </c>
      <c r="J480" s="178" t="str">
        <f t="shared" si="93"/>
        <v/>
      </c>
      <c r="K480" s="171" t="str">
        <f t="shared" si="94"/>
        <v/>
      </c>
      <c r="L480" s="179" t="e">
        <f t="shared" si="97"/>
        <v>#VALUE!</v>
      </c>
      <c r="M480" s="180"/>
      <c r="N480" s="216">
        <f t="shared" si="90"/>
        <v>0</v>
      </c>
      <c r="R480" s="188"/>
      <c r="S480" s="191"/>
      <c r="T480" s="190"/>
    </row>
    <row r="481" spans="1:20" ht="13.75" thickBot="1" x14ac:dyDescent="0.85">
      <c r="A481" s="79">
        <f t="shared" si="98"/>
        <v>463</v>
      </c>
      <c r="B481" s="174">
        <f t="shared" si="99"/>
        <v>41</v>
      </c>
      <c r="C481" s="175" t="str">
        <f t="shared" si="100"/>
        <v/>
      </c>
      <c r="D481" s="176" t="str">
        <f t="shared" si="101"/>
        <v/>
      </c>
      <c r="E481" s="167"/>
      <c r="F481" s="177" t="str">
        <f t="shared" si="95"/>
        <v/>
      </c>
      <c r="G481" s="169" t="str">
        <f t="shared" si="96"/>
        <v/>
      </c>
      <c r="H481" s="177" t="str">
        <f t="shared" si="91"/>
        <v/>
      </c>
      <c r="I481" s="177" t="str">
        <f t="shared" si="92"/>
        <v/>
      </c>
      <c r="J481" s="178" t="str">
        <f t="shared" si="93"/>
        <v/>
      </c>
      <c r="K481" s="171" t="str">
        <f t="shared" si="94"/>
        <v/>
      </c>
      <c r="L481" s="179" t="e">
        <f t="shared" si="97"/>
        <v>#VALUE!</v>
      </c>
      <c r="M481" s="180"/>
      <c r="N481" s="216">
        <f t="shared" si="90"/>
        <v>0</v>
      </c>
      <c r="R481" s="188"/>
      <c r="S481" s="191"/>
      <c r="T481" s="190"/>
    </row>
    <row r="482" spans="1:20" ht="13.75" thickBot="1" x14ac:dyDescent="0.85">
      <c r="A482" s="79">
        <f t="shared" si="98"/>
        <v>464</v>
      </c>
      <c r="B482" s="174">
        <f t="shared" si="99"/>
        <v>41</v>
      </c>
      <c r="C482" s="175" t="str">
        <f t="shared" si="100"/>
        <v/>
      </c>
      <c r="D482" s="176" t="str">
        <f t="shared" si="101"/>
        <v/>
      </c>
      <c r="E482" s="167"/>
      <c r="F482" s="177" t="str">
        <f t="shared" si="95"/>
        <v/>
      </c>
      <c r="G482" s="169" t="str">
        <f t="shared" si="96"/>
        <v/>
      </c>
      <c r="H482" s="177" t="str">
        <f t="shared" si="91"/>
        <v/>
      </c>
      <c r="I482" s="177" t="str">
        <f t="shared" si="92"/>
        <v/>
      </c>
      <c r="J482" s="178" t="str">
        <f t="shared" si="93"/>
        <v/>
      </c>
      <c r="K482" s="171" t="str">
        <f t="shared" si="94"/>
        <v/>
      </c>
      <c r="L482" s="179" t="e">
        <f t="shared" si="97"/>
        <v>#VALUE!</v>
      </c>
      <c r="M482" s="180"/>
      <c r="N482" s="216">
        <f t="shared" si="90"/>
        <v>0</v>
      </c>
      <c r="R482" s="188"/>
      <c r="S482" s="191"/>
      <c r="T482" s="190"/>
    </row>
    <row r="483" spans="1:20" ht="13.75" thickBot="1" x14ac:dyDescent="0.85">
      <c r="A483" s="79">
        <f t="shared" si="98"/>
        <v>465</v>
      </c>
      <c r="B483" s="174">
        <f t="shared" si="99"/>
        <v>41</v>
      </c>
      <c r="C483" s="175" t="str">
        <f t="shared" si="100"/>
        <v/>
      </c>
      <c r="D483" s="176" t="str">
        <f t="shared" si="101"/>
        <v/>
      </c>
      <c r="E483" s="167"/>
      <c r="F483" s="177" t="str">
        <f t="shared" si="95"/>
        <v/>
      </c>
      <c r="G483" s="169" t="str">
        <f t="shared" si="96"/>
        <v/>
      </c>
      <c r="H483" s="177" t="str">
        <f t="shared" si="91"/>
        <v/>
      </c>
      <c r="I483" s="177" t="str">
        <f t="shared" si="92"/>
        <v/>
      </c>
      <c r="J483" s="178" t="str">
        <f t="shared" si="93"/>
        <v/>
      </c>
      <c r="K483" s="171" t="str">
        <f t="shared" si="94"/>
        <v/>
      </c>
      <c r="L483" s="179" t="e">
        <f t="shared" si="97"/>
        <v>#VALUE!</v>
      </c>
      <c r="M483" s="180"/>
      <c r="N483" s="216">
        <f t="shared" si="90"/>
        <v>0</v>
      </c>
      <c r="R483" s="188"/>
      <c r="S483" s="191"/>
      <c r="T483" s="190"/>
    </row>
    <row r="484" spans="1:20" ht="13.75" thickBot="1" x14ac:dyDescent="0.85">
      <c r="A484" s="79">
        <f t="shared" si="98"/>
        <v>466</v>
      </c>
      <c r="B484" s="174">
        <f t="shared" si="99"/>
        <v>41</v>
      </c>
      <c r="C484" s="175" t="str">
        <f t="shared" si="100"/>
        <v/>
      </c>
      <c r="D484" s="176" t="str">
        <f t="shared" si="101"/>
        <v/>
      </c>
      <c r="E484" s="167"/>
      <c r="F484" s="177" t="str">
        <f t="shared" si="95"/>
        <v/>
      </c>
      <c r="G484" s="169" t="str">
        <f t="shared" si="96"/>
        <v/>
      </c>
      <c r="H484" s="177" t="str">
        <f t="shared" si="91"/>
        <v/>
      </c>
      <c r="I484" s="177" t="str">
        <f t="shared" si="92"/>
        <v/>
      </c>
      <c r="J484" s="178" t="str">
        <f t="shared" si="93"/>
        <v/>
      </c>
      <c r="K484" s="171" t="str">
        <f t="shared" si="94"/>
        <v/>
      </c>
      <c r="L484" s="179" t="e">
        <f t="shared" si="97"/>
        <v>#VALUE!</v>
      </c>
      <c r="M484" s="180"/>
      <c r="N484" s="216">
        <f t="shared" si="90"/>
        <v>0</v>
      </c>
      <c r="R484" s="188"/>
      <c r="S484" s="191"/>
      <c r="T484" s="190"/>
    </row>
    <row r="485" spans="1:20" ht="13.75" thickBot="1" x14ac:dyDescent="0.85">
      <c r="A485" s="79">
        <f t="shared" si="98"/>
        <v>467</v>
      </c>
      <c r="B485" s="174">
        <f t="shared" si="99"/>
        <v>41</v>
      </c>
      <c r="C485" s="175" t="str">
        <f t="shared" si="100"/>
        <v/>
      </c>
      <c r="D485" s="176" t="str">
        <f t="shared" si="101"/>
        <v/>
      </c>
      <c r="E485" s="167"/>
      <c r="F485" s="177" t="str">
        <f t="shared" si="95"/>
        <v/>
      </c>
      <c r="G485" s="169" t="str">
        <f t="shared" si="96"/>
        <v/>
      </c>
      <c r="H485" s="177" t="str">
        <f t="shared" si="91"/>
        <v/>
      </c>
      <c r="I485" s="177" t="str">
        <f t="shared" si="92"/>
        <v/>
      </c>
      <c r="J485" s="178" t="str">
        <f t="shared" si="93"/>
        <v/>
      </c>
      <c r="K485" s="171" t="str">
        <f t="shared" si="94"/>
        <v/>
      </c>
      <c r="L485" s="179" t="e">
        <f t="shared" si="97"/>
        <v>#VALUE!</v>
      </c>
      <c r="M485" s="180"/>
      <c r="N485" s="216">
        <f t="shared" si="90"/>
        <v>0</v>
      </c>
      <c r="R485" s="188"/>
      <c r="S485" s="191"/>
      <c r="T485" s="190"/>
    </row>
    <row r="486" spans="1:20" ht="13.75" thickBot="1" x14ac:dyDescent="0.85">
      <c r="A486" s="79">
        <f t="shared" si="98"/>
        <v>468</v>
      </c>
      <c r="B486" s="174">
        <f t="shared" si="99"/>
        <v>41</v>
      </c>
      <c r="C486" s="175" t="str">
        <f t="shared" si="100"/>
        <v/>
      </c>
      <c r="D486" s="176" t="str">
        <f t="shared" si="101"/>
        <v/>
      </c>
      <c r="E486" s="167"/>
      <c r="F486" s="177" t="str">
        <f t="shared" si="95"/>
        <v/>
      </c>
      <c r="G486" s="169" t="str">
        <f t="shared" si="96"/>
        <v/>
      </c>
      <c r="H486" s="177" t="str">
        <f t="shared" si="91"/>
        <v/>
      </c>
      <c r="I486" s="177" t="str">
        <f t="shared" si="92"/>
        <v/>
      </c>
      <c r="J486" s="178" t="str">
        <f t="shared" si="93"/>
        <v/>
      </c>
      <c r="K486" s="171" t="str">
        <f t="shared" si="94"/>
        <v/>
      </c>
      <c r="L486" s="179" t="e">
        <f t="shared" si="97"/>
        <v>#VALUE!</v>
      </c>
      <c r="M486" s="180"/>
      <c r="N486" s="216">
        <f t="shared" si="90"/>
        <v>0</v>
      </c>
      <c r="R486" s="188"/>
      <c r="S486" s="191"/>
      <c r="T486" s="190"/>
    </row>
    <row r="487" spans="1:20" ht="13.75" thickBot="1" x14ac:dyDescent="0.85">
      <c r="A487" s="79">
        <f t="shared" si="98"/>
        <v>469</v>
      </c>
      <c r="B487" s="174">
        <f t="shared" si="99"/>
        <v>41</v>
      </c>
      <c r="C487" s="175" t="str">
        <f t="shared" si="100"/>
        <v/>
      </c>
      <c r="D487" s="176" t="str">
        <f t="shared" si="101"/>
        <v/>
      </c>
      <c r="E487" s="167"/>
      <c r="F487" s="177" t="str">
        <f t="shared" si="95"/>
        <v/>
      </c>
      <c r="G487" s="169" t="str">
        <f t="shared" si="96"/>
        <v/>
      </c>
      <c r="H487" s="177" t="str">
        <f t="shared" si="91"/>
        <v/>
      </c>
      <c r="I487" s="177" t="str">
        <f t="shared" si="92"/>
        <v/>
      </c>
      <c r="J487" s="178" t="str">
        <f t="shared" si="93"/>
        <v/>
      </c>
      <c r="K487" s="171" t="str">
        <f t="shared" si="94"/>
        <v/>
      </c>
      <c r="L487" s="179" t="e">
        <f t="shared" si="97"/>
        <v>#VALUE!</v>
      </c>
      <c r="M487" s="180"/>
      <c r="N487" s="216">
        <f t="shared" si="90"/>
        <v>0</v>
      </c>
      <c r="R487" s="188"/>
      <c r="S487" s="191"/>
      <c r="T487" s="190"/>
    </row>
    <row r="488" spans="1:20" ht="13.75" thickBot="1" x14ac:dyDescent="0.85">
      <c r="A488" s="79">
        <f t="shared" si="98"/>
        <v>470</v>
      </c>
      <c r="B488" s="174">
        <f t="shared" si="99"/>
        <v>41</v>
      </c>
      <c r="C488" s="175" t="str">
        <f t="shared" si="100"/>
        <v/>
      </c>
      <c r="D488" s="176" t="str">
        <f t="shared" si="101"/>
        <v/>
      </c>
      <c r="E488" s="181">
        <f>SUM(D479:D488)</f>
        <v>0</v>
      </c>
      <c r="F488" s="177" t="str">
        <f t="shared" si="95"/>
        <v/>
      </c>
      <c r="G488" s="169" t="str">
        <f t="shared" si="96"/>
        <v/>
      </c>
      <c r="H488" s="177" t="str">
        <f t="shared" si="91"/>
        <v/>
      </c>
      <c r="I488" s="177" t="str">
        <f t="shared" si="92"/>
        <v/>
      </c>
      <c r="J488" s="178" t="str">
        <f t="shared" si="93"/>
        <v/>
      </c>
      <c r="K488" s="171" t="str">
        <f t="shared" si="94"/>
        <v/>
      </c>
      <c r="L488" s="179" t="e">
        <f t="shared" si="97"/>
        <v>#VALUE!</v>
      </c>
      <c r="M488" s="180"/>
      <c r="N488" s="216">
        <f t="shared" si="90"/>
        <v>0</v>
      </c>
      <c r="R488" s="188"/>
      <c r="S488" s="191"/>
      <c r="T488" s="190"/>
    </row>
    <row r="489" spans="1:20" ht="13.75" thickBot="1" x14ac:dyDescent="0.85">
      <c r="A489" s="79">
        <f t="shared" si="98"/>
        <v>471</v>
      </c>
      <c r="B489" s="174">
        <f t="shared" si="99"/>
        <v>41</v>
      </c>
      <c r="C489" s="175" t="str">
        <f t="shared" si="100"/>
        <v/>
      </c>
      <c r="D489" s="176" t="str">
        <f t="shared" si="101"/>
        <v/>
      </c>
      <c r="E489" s="167"/>
      <c r="F489" s="177" t="str">
        <f t="shared" si="95"/>
        <v/>
      </c>
      <c r="G489" s="169" t="str">
        <f t="shared" si="96"/>
        <v/>
      </c>
      <c r="H489" s="177" t="str">
        <f t="shared" si="91"/>
        <v/>
      </c>
      <c r="I489" s="177" t="str">
        <f t="shared" si="92"/>
        <v/>
      </c>
      <c r="J489" s="178" t="str">
        <f t="shared" si="93"/>
        <v/>
      </c>
      <c r="K489" s="171" t="str">
        <f t="shared" si="94"/>
        <v/>
      </c>
      <c r="L489" s="179" t="e">
        <f t="shared" si="97"/>
        <v>#VALUE!</v>
      </c>
      <c r="M489" s="180"/>
      <c r="N489" s="216">
        <f t="shared" si="90"/>
        <v>0</v>
      </c>
      <c r="R489" s="188"/>
      <c r="S489" s="191"/>
      <c r="T489" s="190"/>
    </row>
    <row r="490" spans="1:20" ht="13.75" thickBot="1" x14ac:dyDescent="0.85">
      <c r="A490" s="79">
        <f t="shared" si="98"/>
        <v>472</v>
      </c>
      <c r="B490" s="174">
        <f t="shared" si="99"/>
        <v>41</v>
      </c>
      <c r="C490" s="175" t="str">
        <f t="shared" si="100"/>
        <v/>
      </c>
      <c r="D490" s="176" t="str">
        <f t="shared" si="101"/>
        <v/>
      </c>
      <c r="E490" s="167"/>
      <c r="F490" s="177" t="str">
        <f t="shared" si="95"/>
        <v/>
      </c>
      <c r="G490" s="169" t="str">
        <f t="shared" si="96"/>
        <v/>
      </c>
      <c r="H490" s="177" t="str">
        <f t="shared" si="91"/>
        <v/>
      </c>
      <c r="I490" s="177" t="str">
        <f t="shared" si="92"/>
        <v/>
      </c>
      <c r="J490" s="178" t="str">
        <f t="shared" si="93"/>
        <v/>
      </c>
      <c r="K490" s="171" t="str">
        <f t="shared" si="94"/>
        <v/>
      </c>
      <c r="L490" s="179" t="e">
        <f t="shared" si="97"/>
        <v>#VALUE!</v>
      </c>
      <c r="M490" s="180"/>
      <c r="N490" s="216">
        <f t="shared" si="90"/>
        <v>0</v>
      </c>
      <c r="R490" s="188"/>
      <c r="S490" s="191"/>
      <c r="T490" s="190"/>
    </row>
    <row r="491" spans="1:20" ht="13.75" thickBot="1" x14ac:dyDescent="0.85">
      <c r="A491" s="79">
        <f t="shared" si="98"/>
        <v>473</v>
      </c>
      <c r="B491" s="174">
        <f t="shared" si="99"/>
        <v>41</v>
      </c>
      <c r="C491" s="175" t="str">
        <f t="shared" si="100"/>
        <v/>
      </c>
      <c r="D491" s="176" t="str">
        <f t="shared" si="101"/>
        <v/>
      </c>
      <c r="E491" s="167"/>
      <c r="F491" s="177" t="str">
        <f t="shared" si="95"/>
        <v/>
      </c>
      <c r="G491" s="169" t="str">
        <f t="shared" si="96"/>
        <v/>
      </c>
      <c r="H491" s="177" t="str">
        <f t="shared" si="91"/>
        <v/>
      </c>
      <c r="I491" s="177" t="str">
        <f t="shared" si="92"/>
        <v/>
      </c>
      <c r="J491" s="178" t="str">
        <f t="shared" si="93"/>
        <v/>
      </c>
      <c r="K491" s="171" t="str">
        <f t="shared" si="94"/>
        <v/>
      </c>
      <c r="L491" s="179" t="e">
        <f t="shared" si="97"/>
        <v>#VALUE!</v>
      </c>
      <c r="M491" s="180"/>
      <c r="N491" s="216">
        <f t="shared" si="90"/>
        <v>0</v>
      </c>
      <c r="R491" s="188"/>
      <c r="S491" s="191"/>
      <c r="T491" s="190"/>
    </row>
    <row r="492" spans="1:20" ht="13.75" thickBot="1" x14ac:dyDescent="0.85">
      <c r="A492" s="79">
        <f t="shared" si="98"/>
        <v>474</v>
      </c>
      <c r="B492" s="174">
        <f t="shared" si="99"/>
        <v>41</v>
      </c>
      <c r="C492" s="175" t="str">
        <f t="shared" si="100"/>
        <v/>
      </c>
      <c r="D492" s="176" t="str">
        <f t="shared" si="101"/>
        <v/>
      </c>
      <c r="E492" s="167"/>
      <c r="F492" s="177" t="str">
        <f t="shared" si="95"/>
        <v/>
      </c>
      <c r="G492" s="169" t="str">
        <f t="shared" si="96"/>
        <v/>
      </c>
      <c r="H492" s="177" t="str">
        <f t="shared" si="91"/>
        <v/>
      </c>
      <c r="I492" s="177" t="str">
        <f t="shared" si="92"/>
        <v/>
      </c>
      <c r="J492" s="178" t="str">
        <f t="shared" si="93"/>
        <v/>
      </c>
      <c r="K492" s="171" t="str">
        <f t="shared" si="94"/>
        <v/>
      </c>
      <c r="L492" s="179" t="e">
        <f t="shared" si="97"/>
        <v>#VALUE!</v>
      </c>
      <c r="M492" s="180"/>
      <c r="N492" s="216">
        <f t="shared" si="90"/>
        <v>0</v>
      </c>
      <c r="R492" s="188"/>
      <c r="S492" s="191"/>
      <c r="T492" s="190"/>
    </row>
    <row r="493" spans="1:20" ht="13.75" thickBot="1" x14ac:dyDescent="0.85">
      <c r="A493" s="79">
        <f t="shared" si="98"/>
        <v>475</v>
      </c>
      <c r="B493" s="174">
        <f t="shared" si="99"/>
        <v>41</v>
      </c>
      <c r="C493" s="175" t="str">
        <f t="shared" si="100"/>
        <v/>
      </c>
      <c r="D493" s="176" t="str">
        <f t="shared" si="101"/>
        <v/>
      </c>
      <c r="E493" s="167"/>
      <c r="F493" s="177" t="str">
        <f t="shared" si="95"/>
        <v/>
      </c>
      <c r="G493" s="169" t="str">
        <f t="shared" si="96"/>
        <v/>
      </c>
      <c r="H493" s="177" t="str">
        <f t="shared" si="91"/>
        <v/>
      </c>
      <c r="I493" s="177" t="str">
        <f t="shared" si="92"/>
        <v/>
      </c>
      <c r="J493" s="178" t="str">
        <f t="shared" si="93"/>
        <v/>
      </c>
      <c r="K493" s="171" t="str">
        <f t="shared" si="94"/>
        <v/>
      </c>
      <c r="L493" s="179" t="e">
        <f t="shared" si="97"/>
        <v>#VALUE!</v>
      </c>
      <c r="M493" s="180"/>
      <c r="N493" s="216">
        <f t="shared" si="90"/>
        <v>0</v>
      </c>
      <c r="R493" s="188"/>
      <c r="S493" s="191"/>
      <c r="T493" s="190"/>
    </row>
    <row r="494" spans="1:20" ht="13.75" thickBot="1" x14ac:dyDescent="0.85">
      <c r="A494" s="79">
        <f t="shared" si="98"/>
        <v>476</v>
      </c>
      <c r="B494" s="174">
        <f t="shared" si="99"/>
        <v>41</v>
      </c>
      <c r="C494" s="175" t="str">
        <f t="shared" si="100"/>
        <v/>
      </c>
      <c r="D494" s="176" t="str">
        <f t="shared" si="101"/>
        <v/>
      </c>
      <c r="E494" s="167"/>
      <c r="F494" s="177" t="str">
        <f t="shared" si="95"/>
        <v/>
      </c>
      <c r="G494" s="169" t="str">
        <f t="shared" si="96"/>
        <v/>
      </c>
      <c r="H494" s="177" t="str">
        <f t="shared" si="91"/>
        <v/>
      </c>
      <c r="I494" s="177" t="str">
        <f t="shared" si="92"/>
        <v/>
      </c>
      <c r="J494" s="178" t="str">
        <f t="shared" si="93"/>
        <v/>
      </c>
      <c r="K494" s="171" t="str">
        <f t="shared" si="94"/>
        <v/>
      </c>
      <c r="L494" s="179" t="e">
        <f t="shared" si="97"/>
        <v>#VALUE!</v>
      </c>
      <c r="M494" s="180"/>
      <c r="N494" s="216">
        <f t="shared" si="90"/>
        <v>0</v>
      </c>
      <c r="R494" s="188"/>
      <c r="S494" s="191"/>
      <c r="T494" s="190"/>
    </row>
    <row r="495" spans="1:20" ht="13.75" thickBot="1" x14ac:dyDescent="0.85">
      <c r="A495" s="79">
        <f t="shared" si="98"/>
        <v>477</v>
      </c>
      <c r="B495" s="174">
        <f t="shared" si="99"/>
        <v>41</v>
      </c>
      <c r="C495" s="175" t="str">
        <f t="shared" si="100"/>
        <v/>
      </c>
      <c r="D495" s="176" t="str">
        <f t="shared" si="101"/>
        <v/>
      </c>
      <c r="E495" s="167"/>
      <c r="F495" s="177" t="str">
        <f t="shared" si="95"/>
        <v/>
      </c>
      <c r="G495" s="169" t="str">
        <f t="shared" si="96"/>
        <v/>
      </c>
      <c r="H495" s="177" t="str">
        <f t="shared" si="91"/>
        <v/>
      </c>
      <c r="I495" s="177" t="str">
        <f t="shared" si="92"/>
        <v/>
      </c>
      <c r="J495" s="178" t="str">
        <f t="shared" si="93"/>
        <v/>
      </c>
      <c r="K495" s="171" t="str">
        <f t="shared" si="94"/>
        <v/>
      </c>
      <c r="L495" s="179" t="e">
        <f t="shared" si="97"/>
        <v>#VALUE!</v>
      </c>
      <c r="M495" s="180"/>
      <c r="N495" s="216">
        <f t="shared" si="90"/>
        <v>0</v>
      </c>
      <c r="R495" s="188"/>
      <c r="S495" s="191"/>
      <c r="T495" s="190"/>
    </row>
    <row r="496" spans="1:20" ht="13.75" thickBot="1" x14ac:dyDescent="0.85">
      <c r="A496" s="79">
        <f t="shared" si="98"/>
        <v>478</v>
      </c>
      <c r="B496" s="174">
        <f t="shared" si="99"/>
        <v>41</v>
      </c>
      <c r="C496" s="175" t="str">
        <f t="shared" si="100"/>
        <v/>
      </c>
      <c r="D496" s="176" t="str">
        <f t="shared" si="101"/>
        <v/>
      </c>
      <c r="E496" s="167"/>
      <c r="F496" s="177" t="str">
        <f t="shared" si="95"/>
        <v/>
      </c>
      <c r="G496" s="169" t="str">
        <f t="shared" si="96"/>
        <v/>
      </c>
      <c r="H496" s="177" t="str">
        <f t="shared" si="91"/>
        <v/>
      </c>
      <c r="I496" s="177" t="str">
        <f t="shared" si="92"/>
        <v/>
      </c>
      <c r="J496" s="178" t="str">
        <f t="shared" si="93"/>
        <v/>
      </c>
      <c r="K496" s="171" t="str">
        <f t="shared" si="94"/>
        <v/>
      </c>
      <c r="L496" s="179" t="e">
        <f t="shared" si="97"/>
        <v>#VALUE!</v>
      </c>
      <c r="M496" s="180"/>
      <c r="N496" s="216">
        <f t="shared" si="90"/>
        <v>0</v>
      </c>
      <c r="R496" s="188"/>
      <c r="S496" s="191"/>
      <c r="T496" s="190"/>
    </row>
    <row r="497" spans="1:20" ht="13.75" thickBot="1" x14ac:dyDescent="0.85">
      <c r="A497" s="79">
        <f t="shared" si="98"/>
        <v>479</v>
      </c>
      <c r="B497" s="174">
        <f t="shared" si="99"/>
        <v>41</v>
      </c>
      <c r="C497" s="175" t="str">
        <f t="shared" si="100"/>
        <v/>
      </c>
      <c r="D497" s="176" t="str">
        <f t="shared" si="101"/>
        <v/>
      </c>
      <c r="E497" s="167"/>
      <c r="F497" s="177" t="str">
        <f t="shared" si="95"/>
        <v/>
      </c>
      <c r="G497" s="169" t="str">
        <f t="shared" si="96"/>
        <v/>
      </c>
      <c r="H497" s="177" t="str">
        <f t="shared" si="91"/>
        <v/>
      </c>
      <c r="I497" s="177" t="str">
        <f t="shared" si="92"/>
        <v/>
      </c>
      <c r="J497" s="178" t="str">
        <f t="shared" si="93"/>
        <v/>
      </c>
      <c r="K497" s="171" t="str">
        <f t="shared" si="94"/>
        <v/>
      </c>
      <c r="L497" s="179" t="e">
        <f t="shared" si="97"/>
        <v>#VALUE!</v>
      </c>
      <c r="M497" s="180"/>
      <c r="N497" s="216">
        <f t="shared" si="90"/>
        <v>0</v>
      </c>
      <c r="R497" s="188"/>
      <c r="S497" s="191"/>
      <c r="T497" s="190"/>
    </row>
    <row r="498" spans="1:20" ht="13.75" thickBot="1" x14ac:dyDescent="0.85">
      <c r="A498" s="79">
        <f t="shared" si="98"/>
        <v>480</v>
      </c>
      <c r="B498" s="174">
        <f t="shared" si="99"/>
        <v>41</v>
      </c>
      <c r="C498" s="175" t="str">
        <f t="shared" si="100"/>
        <v/>
      </c>
      <c r="D498" s="176" t="str">
        <f t="shared" si="101"/>
        <v/>
      </c>
      <c r="E498" s="181">
        <f>SUM(D489:D498)</f>
        <v>0</v>
      </c>
      <c r="F498" s="177" t="str">
        <f t="shared" si="95"/>
        <v/>
      </c>
      <c r="G498" s="169" t="str">
        <f t="shared" si="96"/>
        <v/>
      </c>
      <c r="H498" s="177" t="str">
        <f t="shared" si="91"/>
        <v/>
      </c>
      <c r="I498" s="177" t="str">
        <f t="shared" si="92"/>
        <v/>
      </c>
      <c r="J498" s="178" t="str">
        <f t="shared" si="93"/>
        <v/>
      </c>
      <c r="K498" s="171" t="str">
        <f t="shared" si="94"/>
        <v/>
      </c>
      <c r="L498" s="179" t="e">
        <f t="shared" si="97"/>
        <v>#VALUE!</v>
      </c>
      <c r="M498" s="180"/>
      <c r="N498" s="216">
        <f t="shared" si="90"/>
        <v>0</v>
      </c>
      <c r="R498" s="188"/>
      <c r="S498" s="191"/>
      <c r="T498" s="190"/>
    </row>
    <row r="499" spans="1:20" ht="13.75" thickBot="1" x14ac:dyDescent="0.85">
      <c r="A499" s="79">
        <f t="shared" si="98"/>
        <v>481</v>
      </c>
      <c r="B499" s="174">
        <f t="shared" si="99"/>
        <v>41</v>
      </c>
      <c r="C499" s="175" t="str">
        <f t="shared" si="100"/>
        <v/>
      </c>
      <c r="D499" s="176" t="str">
        <f t="shared" si="101"/>
        <v/>
      </c>
      <c r="E499" s="167"/>
      <c r="F499" s="177" t="str">
        <f t="shared" si="95"/>
        <v/>
      </c>
      <c r="G499" s="169" t="str">
        <f t="shared" si="96"/>
        <v/>
      </c>
      <c r="H499" s="177" t="str">
        <f t="shared" si="91"/>
        <v/>
      </c>
      <c r="I499" s="177" t="str">
        <f t="shared" si="92"/>
        <v/>
      </c>
      <c r="J499" s="178" t="str">
        <f t="shared" si="93"/>
        <v/>
      </c>
      <c r="K499" s="171" t="str">
        <f t="shared" si="94"/>
        <v/>
      </c>
      <c r="L499" s="179" t="e">
        <f t="shared" si="97"/>
        <v>#VALUE!</v>
      </c>
      <c r="M499" s="180"/>
      <c r="N499" s="216">
        <f t="shared" si="90"/>
        <v>0</v>
      </c>
      <c r="R499" s="188"/>
      <c r="S499" s="191"/>
      <c r="T499" s="190"/>
    </row>
    <row r="500" spans="1:20" ht="13.75" thickBot="1" x14ac:dyDescent="0.85">
      <c r="A500" s="79">
        <f t="shared" si="98"/>
        <v>482</v>
      </c>
      <c r="B500" s="174">
        <f t="shared" si="99"/>
        <v>41</v>
      </c>
      <c r="C500" s="175" t="str">
        <f t="shared" si="100"/>
        <v/>
      </c>
      <c r="D500" s="176" t="str">
        <f t="shared" si="101"/>
        <v/>
      </c>
      <c r="E500" s="167"/>
      <c r="F500" s="177" t="str">
        <f t="shared" si="95"/>
        <v/>
      </c>
      <c r="G500" s="169" t="str">
        <f t="shared" si="96"/>
        <v/>
      </c>
      <c r="H500" s="177" t="str">
        <f t="shared" si="91"/>
        <v/>
      </c>
      <c r="I500" s="177" t="str">
        <f t="shared" si="92"/>
        <v/>
      </c>
      <c r="J500" s="178" t="str">
        <f t="shared" si="93"/>
        <v/>
      </c>
      <c r="K500" s="171" t="str">
        <f t="shared" si="94"/>
        <v/>
      </c>
      <c r="L500" s="179" t="e">
        <f t="shared" si="97"/>
        <v>#VALUE!</v>
      </c>
      <c r="M500" s="180"/>
      <c r="N500" s="216">
        <f t="shared" si="90"/>
        <v>0</v>
      </c>
      <c r="R500" s="188"/>
      <c r="S500" s="191"/>
      <c r="T500" s="190"/>
    </row>
    <row r="501" spans="1:20" ht="13.75" thickBot="1" x14ac:dyDescent="0.85">
      <c r="A501" s="79">
        <f t="shared" si="98"/>
        <v>483</v>
      </c>
      <c r="B501" s="174">
        <f t="shared" si="99"/>
        <v>41</v>
      </c>
      <c r="C501" s="175" t="str">
        <f t="shared" si="100"/>
        <v/>
      </c>
      <c r="D501" s="176" t="str">
        <f t="shared" si="101"/>
        <v/>
      </c>
      <c r="E501" s="167"/>
      <c r="F501" s="177" t="str">
        <f t="shared" si="95"/>
        <v/>
      </c>
      <c r="G501" s="169" t="str">
        <f t="shared" si="96"/>
        <v/>
      </c>
      <c r="H501" s="177" t="str">
        <f t="shared" si="91"/>
        <v/>
      </c>
      <c r="I501" s="177" t="str">
        <f t="shared" si="92"/>
        <v/>
      </c>
      <c r="J501" s="178" t="str">
        <f t="shared" si="93"/>
        <v/>
      </c>
      <c r="K501" s="171" t="str">
        <f t="shared" si="94"/>
        <v/>
      </c>
      <c r="L501" s="179" t="e">
        <f t="shared" si="97"/>
        <v>#VALUE!</v>
      </c>
      <c r="M501" s="180"/>
      <c r="N501" s="216">
        <f t="shared" si="90"/>
        <v>0</v>
      </c>
      <c r="R501" s="188"/>
      <c r="S501" s="191"/>
      <c r="T501" s="190"/>
    </row>
    <row r="502" spans="1:20" ht="13.75" thickBot="1" x14ac:dyDescent="0.85">
      <c r="A502" s="79">
        <f t="shared" si="98"/>
        <v>484</v>
      </c>
      <c r="B502" s="174">
        <f t="shared" si="99"/>
        <v>41</v>
      </c>
      <c r="C502" s="175" t="str">
        <f t="shared" si="100"/>
        <v/>
      </c>
      <c r="D502" s="176" t="str">
        <f t="shared" si="101"/>
        <v/>
      </c>
      <c r="E502" s="167"/>
      <c r="F502" s="177" t="str">
        <f t="shared" si="95"/>
        <v/>
      </c>
      <c r="G502" s="169" t="str">
        <f t="shared" si="96"/>
        <v/>
      </c>
      <c r="H502" s="177" t="str">
        <f t="shared" si="91"/>
        <v/>
      </c>
      <c r="I502" s="177" t="str">
        <f t="shared" si="92"/>
        <v/>
      </c>
      <c r="J502" s="178" t="str">
        <f t="shared" si="93"/>
        <v/>
      </c>
      <c r="K502" s="171" t="str">
        <f t="shared" si="94"/>
        <v/>
      </c>
      <c r="L502" s="179" t="e">
        <f t="shared" si="97"/>
        <v>#VALUE!</v>
      </c>
      <c r="M502" s="180"/>
      <c r="N502" s="216">
        <f t="shared" si="90"/>
        <v>0</v>
      </c>
      <c r="R502" s="188"/>
      <c r="S502" s="191"/>
      <c r="T502" s="190"/>
    </row>
    <row r="503" spans="1:20" ht="13.75" thickBot="1" x14ac:dyDescent="0.85">
      <c r="A503" s="79">
        <f t="shared" si="98"/>
        <v>485</v>
      </c>
      <c r="B503" s="174">
        <f t="shared" si="99"/>
        <v>41</v>
      </c>
      <c r="C503" s="175" t="str">
        <f t="shared" si="100"/>
        <v/>
      </c>
      <c r="D503" s="176" t="str">
        <f t="shared" si="101"/>
        <v/>
      </c>
      <c r="E503" s="167"/>
      <c r="F503" s="177" t="str">
        <f t="shared" si="95"/>
        <v/>
      </c>
      <c r="G503" s="169" t="str">
        <f t="shared" si="96"/>
        <v/>
      </c>
      <c r="H503" s="177" t="str">
        <f t="shared" si="91"/>
        <v/>
      </c>
      <c r="I503" s="177" t="str">
        <f t="shared" si="92"/>
        <v/>
      </c>
      <c r="J503" s="178" t="str">
        <f t="shared" si="93"/>
        <v/>
      </c>
      <c r="K503" s="171" t="str">
        <f t="shared" si="94"/>
        <v/>
      </c>
      <c r="L503" s="179" t="e">
        <f t="shared" si="97"/>
        <v>#VALUE!</v>
      </c>
      <c r="M503" s="180"/>
      <c r="N503" s="216">
        <f t="shared" si="90"/>
        <v>0</v>
      </c>
      <c r="R503" s="188"/>
      <c r="S503" s="191"/>
      <c r="T503" s="190"/>
    </row>
    <row r="504" spans="1:20" ht="13.75" thickBot="1" x14ac:dyDescent="0.85">
      <c r="A504" s="79">
        <f t="shared" si="98"/>
        <v>486</v>
      </c>
      <c r="B504" s="174">
        <f t="shared" si="99"/>
        <v>41</v>
      </c>
      <c r="C504" s="175" t="str">
        <f t="shared" si="100"/>
        <v/>
      </c>
      <c r="D504" s="176" t="str">
        <f t="shared" si="101"/>
        <v/>
      </c>
      <c r="E504" s="167"/>
      <c r="F504" s="177" t="str">
        <f t="shared" si="95"/>
        <v/>
      </c>
      <c r="G504" s="169" t="str">
        <f t="shared" si="96"/>
        <v/>
      </c>
      <c r="H504" s="177" t="str">
        <f t="shared" si="91"/>
        <v/>
      </c>
      <c r="I504" s="177" t="str">
        <f t="shared" si="92"/>
        <v/>
      </c>
      <c r="J504" s="178" t="str">
        <f t="shared" si="93"/>
        <v/>
      </c>
      <c r="K504" s="171" t="str">
        <f t="shared" si="94"/>
        <v/>
      </c>
      <c r="L504" s="179" t="e">
        <f t="shared" si="97"/>
        <v>#VALUE!</v>
      </c>
      <c r="M504" s="180"/>
      <c r="N504" s="216">
        <f t="shared" ref="N504:N518" si="102">IF(M504&lt;=1000,(0),IF(M504&lt;3600,(1),IF(M504&gt;=3601,(2),"")))</f>
        <v>0</v>
      </c>
      <c r="R504" s="188"/>
      <c r="S504" s="191"/>
      <c r="T504" s="190"/>
    </row>
    <row r="505" spans="1:20" ht="13.75" thickBot="1" x14ac:dyDescent="0.85">
      <c r="A505" s="79">
        <f t="shared" si="98"/>
        <v>487</v>
      </c>
      <c r="B505" s="174">
        <f t="shared" si="99"/>
        <v>41</v>
      </c>
      <c r="C505" s="175" t="str">
        <f t="shared" si="100"/>
        <v/>
      </c>
      <c r="D505" s="176" t="str">
        <f t="shared" si="101"/>
        <v/>
      </c>
      <c r="E505" s="167"/>
      <c r="F505" s="177" t="str">
        <f t="shared" si="95"/>
        <v/>
      </c>
      <c r="G505" s="169" t="str">
        <f t="shared" si="96"/>
        <v/>
      </c>
      <c r="H505" s="177" t="str">
        <f t="shared" si="91"/>
        <v/>
      </c>
      <c r="I505" s="177" t="str">
        <f t="shared" si="92"/>
        <v/>
      </c>
      <c r="J505" s="178" t="str">
        <f t="shared" si="93"/>
        <v/>
      </c>
      <c r="K505" s="171" t="str">
        <f t="shared" si="94"/>
        <v/>
      </c>
      <c r="L505" s="179" t="e">
        <f t="shared" si="97"/>
        <v>#VALUE!</v>
      </c>
      <c r="M505" s="180"/>
      <c r="N505" s="216">
        <f t="shared" si="102"/>
        <v>0</v>
      </c>
      <c r="R505" s="188"/>
      <c r="S505" s="191"/>
      <c r="T505" s="190"/>
    </row>
    <row r="506" spans="1:20" ht="13.75" thickBot="1" x14ac:dyDescent="0.85">
      <c r="A506" s="79">
        <f t="shared" si="98"/>
        <v>488</v>
      </c>
      <c r="B506" s="174">
        <f t="shared" si="99"/>
        <v>41</v>
      </c>
      <c r="C506" s="175" t="str">
        <f t="shared" si="100"/>
        <v/>
      </c>
      <c r="D506" s="176" t="str">
        <f t="shared" si="101"/>
        <v/>
      </c>
      <c r="E506" s="167"/>
      <c r="F506" s="177" t="str">
        <f t="shared" si="95"/>
        <v/>
      </c>
      <c r="G506" s="169" t="str">
        <f t="shared" si="96"/>
        <v/>
      </c>
      <c r="H506" s="177" t="str">
        <f t="shared" si="91"/>
        <v/>
      </c>
      <c r="I506" s="177" t="str">
        <f t="shared" si="92"/>
        <v/>
      </c>
      <c r="J506" s="178" t="str">
        <f t="shared" si="93"/>
        <v/>
      </c>
      <c r="K506" s="171" t="str">
        <f t="shared" si="94"/>
        <v/>
      </c>
      <c r="L506" s="179" t="e">
        <f t="shared" si="97"/>
        <v>#VALUE!</v>
      </c>
      <c r="M506" s="180"/>
      <c r="N506" s="216">
        <f t="shared" si="102"/>
        <v>0</v>
      </c>
      <c r="R506" s="188"/>
      <c r="S506" s="191"/>
      <c r="T506" s="190"/>
    </row>
    <row r="507" spans="1:20" ht="13.75" thickBot="1" x14ac:dyDescent="0.85">
      <c r="A507" s="79">
        <f t="shared" si="98"/>
        <v>489</v>
      </c>
      <c r="B507" s="174">
        <f t="shared" si="99"/>
        <v>41</v>
      </c>
      <c r="C507" s="175" t="str">
        <f t="shared" si="100"/>
        <v/>
      </c>
      <c r="D507" s="176" t="str">
        <f t="shared" si="101"/>
        <v/>
      </c>
      <c r="E507" s="167"/>
      <c r="F507" s="177" t="str">
        <f t="shared" si="95"/>
        <v/>
      </c>
      <c r="G507" s="169" t="str">
        <f t="shared" si="96"/>
        <v/>
      </c>
      <c r="H507" s="177" t="str">
        <f t="shared" si="91"/>
        <v/>
      </c>
      <c r="I507" s="177" t="str">
        <f t="shared" si="92"/>
        <v/>
      </c>
      <c r="J507" s="178" t="str">
        <f t="shared" si="93"/>
        <v/>
      </c>
      <c r="K507" s="171" t="str">
        <f t="shared" si="94"/>
        <v/>
      </c>
      <c r="L507" s="179" t="e">
        <f t="shared" si="97"/>
        <v>#VALUE!</v>
      </c>
      <c r="M507" s="180"/>
      <c r="N507" s="216">
        <f t="shared" si="102"/>
        <v>0</v>
      </c>
      <c r="R507" s="188"/>
      <c r="S507" s="191"/>
      <c r="T507" s="190"/>
    </row>
    <row r="508" spans="1:20" ht="13.75" thickBot="1" x14ac:dyDescent="0.85">
      <c r="A508" s="79">
        <f t="shared" si="98"/>
        <v>490</v>
      </c>
      <c r="B508" s="174">
        <f t="shared" si="99"/>
        <v>41</v>
      </c>
      <c r="C508" s="175" t="str">
        <f t="shared" si="100"/>
        <v/>
      </c>
      <c r="D508" s="176" t="str">
        <f t="shared" si="101"/>
        <v/>
      </c>
      <c r="E508" s="181">
        <f>SUM(D499:D508)</f>
        <v>0</v>
      </c>
      <c r="F508" s="177" t="str">
        <f t="shared" si="95"/>
        <v/>
      </c>
      <c r="G508" s="169" t="str">
        <f t="shared" si="96"/>
        <v/>
      </c>
      <c r="H508" s="177" t="str">
        <f t="shared" si="91"/>
        <v/>
      </c>
      <c r="I508" s="177" t="str">
        <f t="shared" si="92"/>
        <v/>
      </c>
      <c r="J508" s="178" t="str">
        <f t="shared" si="93"/>
        <v/>
      </c>
      <c r="K508" s="171" t="str">
        <f t="shared" si="94"/>
        <v/>
      </c>
      <c r="L508" s="179" t="e">
        <f t="shared" si="97"/>
        <v>#VALUE!</v>
      </c>
      <c r="M508" s="180"/>
      <c r="N508" s="216">
        <f t="shared" si="102"/>
        <v>0</v>
      </c>
      <c r="R508" s="188"/>
      <c r="S508" s="191"/>
      <c r="T508" s="190"/>
    </row>
    <row r="509" spans="1:20" ht="13.75" thickBot="1" x14ac:dyDescent="0.85">
      <c r="A509" s="79">
        <f t="shared" si="98"/>
        <v>491</v>
      </c>
      <c r="B509" s="174">
        <f t="shared" si="99"/>
        <v>41</v>
      </c>
      <c r="C509" s="175" t="str">
        <f t="shared" si="100"/>
        <v/>
      </c>
      <c r="D509" s="176" t="str">
        <f t="shared" si="101"/>
        <v/>
      </c>
      <c r="E509" s="167"/>
      <c r="F509" s="177" t="str">
        <f t="shared" si="95"/>
        <v/>
      </c>
      <c r="G509" s="169" t="str">
        <f t="shared" si="96"/>
        <v/>
      </c>
      <c r="H509" s="177" t="str">
        <f t="shared" si="91"/>
        <v/>
      </c>
      <c r="I509" s="177" t="str">
        <f t="shared" si="92"/>
        <v/>
      </c>
      <c r="J509" s="178" t="str">
        <f t="shared" si="93"/>
        <v/>
      </c>
      <c r="K509" s="171" t="str">
        <f t="shared" si="94"/>
        <v/>
      </c>
      <c r="L509" s="179" t="e">
        <f t="shared" si="97"/>
        <v>#VALUE!</v>
      </c>
      <c r="M509" s="180"/>
      <c r="N509" s="216">
        <f t="shared" si="102"/>
        <v>0</v>
      </c>
      <c r="R509" s="188"/>
      <c r="S509" s="191"/>
      <c r="T509" s="190"/>
    </row>
    <row r="510" spans="1:20" ht="13.75" thickBot="1" x14ac:dyDescent="0.85">
      <c r="A510" s="79">
        <f t="shared" si="98"/>
        <v>492</v>
      </c>
      <c r="B510" s="174">
        <f t="shared" si="99"/>
        <v>41</v>
      </c>
      <c r="C510" s="175" t="str">
        <f t="shared" si="100"/>
        <v/>
      </c>
      <c r="D510" s="176" t="str">
        <f t="shared" si="101"/>
        <v/>
      </c>
      <c r="E510" s="167"/>
      <c r="F510" s="177" t="str">
        <f t="shared" si="95"/>
        <v/>
      </c>
      <c r="G510" s="169" t="str">
        <f t="shared" si="96"/>
        <v/>
      </c>
      <c r="H510" s="177" t="str">
        <f t="shared" si="91"/>
        <v/>
      </c>
      <c r="I510" s="177" t="str">
        <f t="shared" si="92"/>
        <v/>
      </c>
      <c r="J510" s="178" t="str">
        <f t="shared" si="93"/>
        <v/>
      </c>
      <c r="K510" s="171" t="str">
        <f t="shared" si="94"/>
        <v/>
      </c>
      <c r="L510" s="179" t="e">
        <f t="shared" si="97"/>
        <v>#VALUE!</v>
      </c>
      <c r="M510" s="180"/>
      <c r="N510" s="216">
        <f t="shared" si="102"/>
        <v>0</v>
      </c>
      <c r="R510" s="188"/>
      <c r="S510" s="191"/>
      <c r="T510" s="190"/>
    </row>
    <row r="511" spans="1:20" ht="13.75" thickBot="1" x14ac:dyDescent="0.85">
      <c r="A511" s="79">
        <f t="shared" si="98"/>
        <v>493</v>
      </c>
      <c r="B511" s="174">
        <f t="shared" si="99"/>
        <v>41</v>
      </c>
      <c r="C511" s="175" t="str">
        <f t="shared" si="100"/>
        <v/>
      </c>
      <c r="D511" s="176" t="str">
        <f t="shared" si="101"/>
        <v/>
      </c>
      <c r="E511" s="167"/>
      <c r="F511" s="177" t="str">
        <f t="shared" si="95"/>
        <v/>
      </c>
      <c r="G511" s="169" t="str">
        <f t="shared" si="96"/>
        <v/>
      </c>
      <c r="H511" s="177" t="str">
        <f t="shared" si="91"/>
        <v/>
      </c>
      <c r="I511" s="177" t="str">
        <f t="shared" si="92"/>
        <v/>
      </c>
      <c r="J511" s="178" t="str">
        <f t="shared" si="93"/>
        <v/>
      </c>
      <c r="K511" s="171" t="str">
        <f t="shared" si="94"/>
        <v/>
      </c>
      <c r="L511" s="179" t="e">
        <f t="shared" si="97"/>
        <v>#VALUE!</v>
      </c>
      <c r="M511" s="180"/>
      <c r="N511" s="216">
        <f t="shared" si="102"/>
        <v>0</v>
      </c>
      <c r="R511" s="188"/>
      <c r="S511" s="191"/>
      <c r="T511" s="190"/>
    </row>
    <row r="512" spans="1:20" ht="13.75" thickBot="1" x14ac:dyDescent="0.85">
      <c r="A512" s="79">
        <f t="shared" si="98"/>
        <v>494</v>
      </c>
      <c r="B512" s="174">
        <f t="shared" si="99"/>
        <v>41</v>
      </c>
      <c r="C512" s="175" t="str">
        <f t="shared" si="100"/>
        <v/>
      </c>
      <c r="D512" s="176" t="str">
        <f t="shared" si="101"/>
        <v/>
      </c>
      <c r="E512" s="167"/>
      <c r="F512" s="177" t="str">
        <f t="shared" si="95"/>
        <v/>
      </c>
      <c r="G512" s="169" t="str">
        <f t="shared" si="96"/>
        <v/>
      </c>
      <c r="H512" s="177" t="str">
        <f t="shared" si="91"/>
        <v/>
      </c>
      <c r="I512" s="177" t="str">
        <f t="shared" si="92"/>
        <v/>
      </c>
      <c r="J512" s="178" t="str">
        <f t="shared" si="93"/>
        <v/>
      </c>
      <c r="K512" s="171" t="str">
        <f t="shared" si="94"/>
        <v/>
      </c>
      <c r="L512" s="179" t="e">
        <f t="shared" si="97"/>
        <v>#VALUE!</v>
      </c>
      <c r="M512" s="180"/>
      <c r="N512" s="216">
        <f t="shared" si="102"/>
        <v>0</v>
      </c>
      <c r="R512" s="188"/>
      <c r="S512" s="191"/>
      <c r="T512" s="190"/>
    </row>
    <row r="513" spans="1:20" ht="13.75" thickBot="1" x14ac:dyDescent="0.85">
      <c r="A513" s="79">
        <f t="shared" si="98"/>
        <v>495</v>
      </c>
      <c r="B513" s="174">
        <f t="shared" si="99"/>
        <v>41</v>
      </c>
      <c r="C513" s="175" t="str">
        <f t="shared" si="100"/>
        <v/>
      </c>
      <c r="D513" s="176" t="str">
        <f t="shared" si="101"/>
        <v/>
      </c>
      <c r="E513" s="167"/>
      <c r="F513" s="177" t="str">
        <f t="shared" si="95"/>
        <v/>
      </c>
      <c r="G513" s="169" t="str">
        <f t="shared" si="96"/>
        <v/>
      </c>
      <c r="H513" s="177" t="str">
        <f t="shared" si="91"/>
        <v/>
      </c>
      <c r="I513" s="177" t="str">
        <f t="shared" si="92"/>
        <v/>
      </c>
      <c r="J513" s="178" t="str">
        <f t="shared" si="93"/>
        <v/>
      </c>
      <c r="K513" s="171" t="str">
        <f t="shared" si="94"/>
        <v/>
      </c>
      <c r="L513" s="179" t="e">
        <f t="shared" si="97"/>
        <v>#VALUE!</v>
      </c>
      <c r="M513" s="180"/>
      <c r="N513" s="216">
        <f t="shared" si="102"/>
        <v>0</v>
      </c>
      <c r="R513" s="188"/>
      <c r="S513" s="191"/>
      <c r="T513" s="190"/>
    </row>
    <row r="514" spans="1:20" ht="13.75" thickBot="1" x14ac:dyDescent="0.85">
      <c r="A514" s="79">
        <f t="shared" si="98"/>
        <v>496</v>
      </c>
      <c r="B514" s="174">
        <f t="shared" si="99"/>
        <v>41</v>
      </c>
      <c r="C514" s="175" t="str">
        <f t="shared" si="100"/>
        <v/>
      </c>
      <c r="D514" s="176" t="str">
        <f t="shared" si="101"/>
        <v/>
      </c>
      <c r="E514" s="167"/>
      <c r="F514" s="177" t="str">
        <f t="shared" si="95"/>
        <v/>
      </c>
      <c r="G514" s="169" t="str">
        <f t="shared" si="96"/>
        <v/>
      </c>
      <c r="H514" s="177" t="str">
        <f t="shared" si="91"/>
        <v/>
      </c>
      <c r="I514" s="177" t="str">
        <f t="shared" si="92"/>
        <v/>
      </c>
      <c r="J514" s="178" t="str">
        <f t="shared" si="93"/>
        <v/>
      </c>
      <c r="K514" s="171" t="str">
        <f t="shared" si="94"/>
        <v/>
      </c>
      <c r="L514" s="179" t="e">
        <f t="shared" si="97"/>
        <v>#VALUE!</v>
      </c>
      <c r="M514" s="180"/>
      <c r="N514" s="216">
        <f t="shared" si="102"/>
        <v>0</v>
      </c>
      <c r="R514" s="188"/>
      <c r="S514" s="191"/>
      <c r="T514" s="190"/>
    </row>
    <row r="515" spans="1:20" ht="13.75" thickBot="1" x14ac:dyDescent="0.85">
      <c r="A515" s="79">
        <f t="shared" si="98"/>
        <v>497</v>
      </c>
      <c r="B515" s="174">
        <f t="shared" si="99"/>
        <v>41</v>
      </c>
      <c r="C515" s="175" t="str">
        <f t="shared" si="100"/>
        <v/>
      </c>
      <c r="D515" s="176" t="str">
        <f t="shared" si="101"/>
        <v/>
      </c>
      <c r="E515" s="167"/>
      <c r="F515" s="177" t="str">
        <f t="shared" si="95"/>
        <v/>
      </c>
      <c r="G515" s="169" t="str">
        <f t="shared" si="96"/>
        <v/>
      </c>
      <c r="H515" s="177" t="str">
        <f t="shared" si="91"/>
        <v/>
      </c>
      <c r="I515" s="177" t="str">
        <f t="shared" si="92"/>
        <v/>
      </c>
      <c r="J515" s="178" t="str">
        <f t="shared" si="93"/>
        <v/>
      </c>
      <c r="K515" s="171" t="str">
        <f t="shared" si="94"/>
        <v/>
      </c>
      <c r="L515" s="179" t="e">
        <f t="shared" si="97"/>
        <v>#VALUE!</v>
      </c>
      <c r="M515" s="180"/>
      <c r="N515" s="216">
        <f t="shared" si="102"/>
        <v>0</v>
      </c>
      <c r="R515" s="188"/>
      <c r="S515" s="191"/>
      <c r="T515" s="190"/>
    </row>
    <row r="516" spans="1:20" ht="13.75" thickBot="1" x14ac:dyDescent="0.85">
      <c r="A516" s="79">
        <f t="shared" si="98"/>
        <v>498</v>
      </c>
      <c r="B516" s="174">
        <f t="shared" si="99"/>
        <v>41</v>
      </c>
      <c r="C516" s="175" t="str">
        <f t="shared" si="100"/>
        <v/>
      </c>
      <c r="D516" s="176" t="str">
        <f t="shared" si="101"/>
        <v/>
      </c>
      <c r="E516" s="167"/>
      <c r="F516" s="177" t="str">
        <f t="shared" si="95"/>
        <v/>
      </c>
      <c r="G516" s="169" t="str">
        <f t="shared" si="96"/>
        <v/>
      </c>
      <c r="H516" s="177" t="str">
        <f t="shared" si="91"/>
        <v/>
      </c>
      <c r="I516" s="177" t="str">
        <f t="shared" si="92"/>
        <v/>
      </c>
      <c r="J516" s="178" t="str">
        <f t="shared" si="93"/>
        <v/>
      </c>
      <c r="K516" s="171" t="str">
        <f t="shared" si="94"/>
        <v/>
      </c>
      <c r="L516" s="179" t="e">
        <f t="shared" si="97"/>
        <v>#VALUE!</v>
      </c>
      <c r="M516" s="180"/>
      <c r="N516" s="216">
        <f t="shared" si="102"/>
        <v>0</v>
      </c>
      <c r="R516" s="188"/>
      <c r="S516" s="191"/>
      <c r="T516" s="190"/>
    </row>
    <row r="517" spans="1:20" ht="13.75" thickBot="1" x14ac:dyDescent="0.85">
      <c r="A517" s="79">
        <f t="shared" si="98"/>
        <v>499</v>
      </c>
      <c r="B517" s="174">
        <f t="shared" si="99"/>
        <v>41</v>
      </c>
      <c r="C517" s="175" t="str">
        <f t="shared" si="100"/>
        <v/>
      </c>
      <c r="D517" s="176" t="str">
        <f t="shared" si="101"/>
        <v/>
      </c>
      <c r="E517" s="167"/>
      <c r="F517" s="177" t="str">
        <f t="shared" si="95"/>
        <v/>
      </c>
      <c r="G517" s="169" t="str">
        <f t="shared" si="96"/>
        <v/>
      </c>
      <c r="H517" s="177" t="str">
        <f t="shared" si="91"/>
        <v/>
      </c>
      <c r="I517" s="177" t="str">
        <f t="shared" si="92"/>
        <v/>
      </c>
      <c r="J517" s="178" t="str">
        <f t="shared" si="93"/>
        <v/>
      </c>
      <c r="K517" s="171" t="str">
        <f t="shared" si="94"/>
        <v/>
      </c>
      <c r="L517" s="179" t="e">
        <f t="shared" si="97"/>
        <v>#VALUE!</v>
      </c>
      <c r="M517" s="180"/>
      <c r="N517" s="216">
        <f t="shared" si="102"/>
        <v>0</v>
      </c>
      <c r="R517" s="188"/>
      <c r="S517" s="191"/>
      <c r="T517" s="190"/>
    </row>
    <row r="518" spans="1:20" ht="13.1" x14ac:dyDescent="0.7">
      <c r="A518" s="79">
        <f t="shared" si="98"/>
        <v>500</v>
      </c>
      <c r="B518" s="174">
        <f t="shared" si="99"/>
        <v>41</v>
      </c>
      <c r="C518" s="175" t="str">
        <f t="shared" si="100"/>
        <v/>
      </c>
      <c r="D518" s="176" t="str">
        <f t="shared" si="101"/>
        <v/>
      </c>
      <c r="E518" s="181">
        <f>SUM(D509:D518)</f>
        <v>0</v>
      </c>
      <c r="F518" s="177" t="str">
        <f t="shared" si="95"/>
        <v/>
      </c>
      <c r="G518" s="169" t="str">
        <f t="shared" si="96"/>
        <v/>
      </c>
      <c r="H518" s="177" t="str">
        <f t="shared" si="91"/>
        <v/>
      </c>
      <c r="I518" s="177" t="str">
        <f t="shared" si="92"/>
        <v/>
      </c>
      <c r="J518" s="178" t="str">
        <f t="shared" si="93"/>
        <v/>
      </c>
      <c r="K518" s="171" t="str">
        <f t="shared" si="94"/>
        <v/>
      </c>
      <c r="L518" s="179" t="e">
        <f t="shared" si="97"/>
        <v>#VALUE!</v>
      </c>
      <c r="M518" s="180"/>
      <c r="N518" s="216">
        <f t="shared" si="102"/>
        <v>0</v>
      </c>
      <c r="R518" s="188"/>
      <c r="S518" s="191"/>
      <c r="T518" s="190"/>
    </row>
    <row r="519" spans="1:20" ht="13.5" thickBot="1" x14ac:dyDescent="0.8">
      <c r="R519" s="192"/>
      <c r="S519" s="193"/>
      <c r="T519" s="194"/>
    </row>
  </sheetData>
  <sheetProtection sheet="1" formatCells="0" formatColumns="0" formatRows="0" insertColumns="0" insertRows="0" deleteColumns="0" deleteRows="0"/>
  <protectedRanges>
    <protectedRange sqref="M1:M2" name="Range14"/>
    <protectedRange sqref="L2:L3" name="Range8_1"/>
    <protectedRange sqref="M14" name="Range11"/>
    <protectedRange sqref="B2:E16" name="Range9"/>
    <protectedRange sqref="R37:T519" name="Range7"/>
    <protectedRange sqref="Q32:S33 Q2:S30 P2:P33 I9:K10" name="Range5"/>
    <protectedRange sqref="I13:I14" name="Range3"/>
    <protectedRange sqref="E2:E16" name="Range1"/>
    <protectedRange sqref="L9:L12 I11:K12" name="Range2"/>
    <protectedRange sqref="M19:M518" name="Range4"/>
    <protectedRange sqref="P37:V519 O519" name="Range6"/>
    <protectedRange sqref="I2:K6 L4:L6" name="Range8"/>
    <protectedRange sqref="P37:T518" name="Range10"/>
    <protectedRange sqref="O37:T519 P34:T36 O19:O36" name="Range12"/>
    <protectedRange sqref="Q31:S31" name="Range5_1"/>
  </protectedRanges>
  <mergeCells count="35">
    <mergeCell ref="B16:D16"/>
    <mergeCell ref="R35:T35"/>
    <mergeCell ref="O147:P147"/>
    <mergeCell ref="B13:D13"/>
    <mergeCell ref="F13:G13"/>
    <mergeCell ref="N13:O13"/>
    <mergeCell ref="B14:D14"/>
    <mergeCell ref="N14:O14"/>
    <mergeCell ref="B15:D15"/>
    <mergeCell ref="B12:D12"/>
    <mergeCell ref="M12:N12"/>
    <mergeCell ref="B6:D6"/>
    <mergeCell ref="G6:H6"/>
    <mergeCell ref="I6:K6"/>
    <mergeCell ref="B7:D7"/>
    <mergeCell ref="B8:D8"/>
    <mergeCell ref="F8:G12"/>
    <mergeCell ref="M8:N8"/>
    <mergeCell ref="B9:D9"/>
    <mergeCell ref="B10:D10"/>
    <mergeCell ref="B11:D11"/>
    <mergeCell ref="M11:N11"/>
    <mergeCell ref="B4:D4"/>
    <mergeCell ref="G4:H4"/>
    <mergeCell ref="I4:K4"/>
    <mergeCell ref="B5:D5"/>
    <mergeCell ref="G5:H5"/>
    <mergeCell ref="I5:K5"/>
    <mergeCell ref="B1:D1"/>
    <mergeCell ref="B2:D2"/>
    <mergeCell ref="G2:H2"/>
    <mergeCell ref="I2:K2"/>
    <mergeCell ref="B3:D3"/>
    <mergeCell ref="G3:H3"/>
    <mergeCell ref="I3:K3"/>
  </mergeCells>
  <dataValidations count="3">
    <dataValidation allowBlank="1" showInputMessage="1" showErrorMessage="1" prompt="Fill in the lenth in BLUE CELLS only----&g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E3AAD3F9-EDA4-45AA-9927-51BAC203A8F6}"/>
    <dataValidation allowBlank="1" showInputMessage="1" showErrorMessage="1" prompt="Allred Consuting Inc._x000a_435-790-0297" sqref="F8:G12 JB8:JC12 SX8:SY12 ACT8:ACU12 AMP8:AMQ12 AWL8:AWM12 BGH8:BGI12 BQD8:BQE12 BZZ8:CAA12 CJV8:CJW12 CTR8:CTS12 DDN8:DDO12 DNJ8:DNK12 DXF8:DXG12 EHB8:EHC12 EQX8:EQY12 FAT8:FAU12 FKP8:FKQ12 FUL8:FUM12 GEH8:GEI12 GOD8:GOE12 GXZ8:GYA12 HHV8:HHW12 HRR8:HRS12 IBN8:IBO12 ILJ8:ILK12 IVF8:IVG12 JFB8:JFC12 JOX8:JOY12 JYT8:JYU12 KIP8:KIQ12 KSL8:KSM12 LCH8:LCI12 LMD8:LME12 LVZ8:LWA12 MFV8:MFW12 MPR8:MPS12 MZN8:MZO12 NJJ8:NJK12 NTF8:NTG12 ODB8:ODC12 OMX8:OMY12 OWT8:OWU12 PGP8:PGQ12 PQL8:PQM12 QAH8:QAI12 QKD8:QKE12 QTZ8:QUA12 RDV8:RDW12 RNR8:RNS12 RXN8:RXO12 SHJ8:SHK12 SRF8:SRG12 TBB8:TBC12 TKX8:TKY12 TUT8:TUU12 UEP8:UEQ12 UOL8:UOM12 UYH8:UYI12 VID8:VIE12 VRZ8:VSA12 WBV8:WBW12 WLR8:WLS12 WVN8:WVO12 F65544:G65548 JB65544:JC65548 SX65544:SY65548 ACT65544:ACU65548 AMP65544:AMQ65548 AWL65544:AWM65548 BGH65544:BGI65548 BQD65544:BQE65548 BZZ65544:CAA65548 CJV65544:CJW65548 CTR65544:CTS65548 DDN65544:DDO65548 DNJ65544:DNK65548 DXF65544:DXG65548 EHB65544:EHC65548 EQX65544:EQY65548 FAT65544:FAU65548 FKP65544:FKQ65548 FUL65544:FUM65548 GEH65544:GEI65548 GOD65544:GOE65548 GXZ65544:GYA65548 HHV65544:HHW65548 HRR65544:HRS65548 IBN65544:IBO65548 ILJ65544:ILK65548 IVF65544:IVG65548 JFB65544:JFC65548 JOX65544:JOY65548 JYT65544:JYU65548 KIP65544:KIQ65548 KSL65544:KSM65548 LCH65544:LCI65548 LMD65544:LME65548 LVZ65544:LWA65548 MFV65544:MFW65548 MPR65544:MPS65548 MZN65544:MZO65548 NJJ65544:NJK65548 NTF65544:NTG65548 ODB65544:ODC65548 OMX65544:OMY65548 OWT65544:OWU65548 PGP65544:PGQ65548 PQL65544:PQM65548 QAH65544:QAI65548 QKD65544:QKE65548 QTZ65544:QUA65548 RDV65544:RDW65548 RNR65544:RNS65548 RXN65544:RXO65548 SHJ65544:SHK65548 SRF65544:SRG65548 TBB65544:TBC65548 TKX65544:TKY65548 TUT65544:TUU65548 UEP65544:UEQ65548 UOL65544:UOM65548 UYH65544:UYI65548 VID65544:VIE65548 VRZ65544:VSA65548 WBV65544:WBW65548 WLR65544:WLS65548 WVN65544:WVO65548 F131080:G131084 JB131080:JC131084 SX131080:SY131084 ACT131080:ACU131084 AMP131080:AMQ131084 AWL131080:AWM131084 BGH131080:BGI131084 BQD131080:BQE131084 BZZ131080:CAA131084 CJV131080:CJW131084 CTR131080:CTS131084 DDN131080:DDO131084 DNJ131080:DNK131084 DXF131080:DXG131084 EHB131080:EHC131084 EQX131080:EQY131084 FAT131080:FAU131084 FKP131080:FKQ131084 FUL131080:FUM131084 GEH131080:GEI131084 GOD131080:GOE131084 GXZ131080:GYA131084 HHV131080:HHW131084 HRR131080:HRS131084 IBN131080:IBO131084 ILJ131080:ILK131084 IVF131080:IVG131084 JFB131080:JFC131084 JOX131080:JOY131084 JYT131080:JYU131084 KIP131080:KIQ131084 KSL131080:KSM131084 LCH131080:LCI131084 LMD131080:LME131084 LVZ131080:LWA131084 MFV131080:MFW131084 MPR131080:MPS131084 MZN131080:MZO131084 NJJ131080:NJK131084 NTF131080:NTG131084 ODB131080:ODC131084 OMX131080:OMY131084 OWT131080:OWU131084 PGP131080:PGQ131084 PQL131080:PQM131084 QAH131080:QAI131084 QKD131080:QKE131084 QTZ131080:QUA131084 RDV131080:RDW131084 RNR131080:RNS131084 RXN131080:RXO131084 SHJ131080:SHK131084 SRF131080:SRG131084 TBB131080:TBC131084 TKX131080:TKY131084 TUT131080:TUU131084 UEP131080:UEQ131084 UOL131080:UOM131084 UYH131080:UYI131084 VID131080:VIE131084 VRZ131080:VSA131084 WBV131080:WBW131084 WLR131080:WLS131084 WVN131080:WVO131084 F196616:G196620 JB196616:JC196620 SX196616:SY196620 ACT196616:ACU196620 AMP196616:AMQ196620 AWL196616:AWM196620 BGH196616:BGI196620 BQD196616:BQE196620 BZZ196616:CAA196620 CJV196616:CJW196620 CTR196616:CTS196620 DDN196616:DDO196620 DNJ196616:DNK196620 DXF196616:DXG196620 EHB196616:EHC196620 EQX196616:EQY196620 FAT196616:FAU196620 FKP196616:FKQ196620 FUL196616:FUM196620 GEH196616:GEI196620 GOD196616:GOE196620 GXZ196616:GYA196620 HHV196616:HHW196620 HRR196616:HRS196620 IBN196616:IBO196620 ILJ196616:ILK196620 IVF196616:IVG196620 JFB196616:JFC196620 JOX196616:JOY196620 JYT196616:JYU196620 KIP196616:KIQ196620 KSL196616:KSM196620 LCH196616:LCI196620 LMD196616:LME196620 LVZ196616:LWA196620 MFV196616:MFW196620 MPR196616:MPS196620 MZN196616:MZO196620 NJJ196616:NJK196620 NTF196616:NTG196620 ODB196616:ODC196620 OMX196616:OMY196620 OWT196616:OWU196620 PGP196616:PGQ196620 PQL196616:PQM196620 QAH196616:QAI196620 QKD196616:QKE196620 QTZ196616:QUA196620 RDV196616:RDW196620 RNR196616:RNS196620 RXN196616:RXO196620 SHJ196616:SHK196620 SRF196616:SRG196620 TBB196616:TBC196620 TKX196616:TKY196620 TUT196616:TUU196620 UEP196616:UEQ196620 UOL196616:UOM196620 UYH196616:UYI196620 VID196616:VIE196620 VRZ196616:VSA196620 WBV196616:WBW196620 WLR196616:WLS196620 WVN196616:WVO196620 F262152:G262156 JB262152:JC262156 SX262152:SY262156 ACT262152:ACU262156 AMP262152:AMQ262156 AWL262152:AWM262156 BGH262152:BGI262156 BQD262152:BQE262156 BZZ262152:CAA262156 CJV262152:CJW262156 CTR262152:CTS262156 DDN262152:DDO262156 DNJ262152:DNK262156 DXF262152:DXG262156 EHB262152:EHC262156 EQX262152:EQY262156 FAT262152:FAU262156 FKP262152:FKQ262156 FUL262152:FUM262156 GEH262152:GEI262156 GOD262152:GOE262156 GXZ262152:GYA262156 HHV262152:HHW262156 HRR262152:HRS262156 IBN262152:IBO262156 ILJ262152:ILK262156 IVF262152:IVG262156 JFB262152:JFC262156 JOX262152:JOY262156 JYT262152:JYU262156 KIP262152:KIQ262156 KSL262152:KSM262156 LCH262152:LCI262156 LMD262152:LME262156 LVZ262152:LWA262156 MFV262152:MFW262156 MPR262152:MPS262156 MZN262152:MZO262156 NJJ262152:NJK262156 NTF262152:NTG262156 ODB262152:ODC262156 OMX262152:OMY262156 OWT262152:OWU262156 PGP262152:PGQ262156 PQL262152:PQM262156 QAH262152:QAI262156 QKD262152:QKE262156 QTZ262152:QUA262156 RDV262152:RDW262156 RNR262152:RNS262156 RXN262152:RXO262156 SHJ262152:SHK262156 SRF262152:SRG262156 TBB262152:TBC262156 TKX262152:TKY262156 TUT262152:TUU262156 UEP262152:UEQ262156 UOL262152:UOM262156 UYH262152:UYI262156 VID262152:VIE262156 VRZ262152:VSA262156 WBV262152:WBW262156 WLR262152:WLS262156 WVN262152:WVO262156 F327688:G327692 JB327688:JC327692 SX327688:SY327692 ACT327688:ACU327692 AMP327688:AMQ327692 AWL327688:AWM327692 BGH327688:BGI327692 BQD327688:BQE327692 BZZ327688:CAA327692 CJV327688:CJW327692 CTR327688:CTS327692 DDN327688:DDO327692 DNJ327688:DNK327692 DXF327688:DXG327692 EHB327688:EHC327692 EQX327688:EQY327692 FAT327688:FAU327692 FKP327688:FKQ327692 FUL327688:FUM327692 GEH327688:GEI327692 GOD327688:GOE327692 GXZ327688:GYA327692 HHV327688:HHW327692 HRR327688:HRS327692 IBN327688:IBO327692 ILJ327688:ILK327692 IVF327688:IVG327692 JFB327688:JFC327692 JOX327688:JOY327692 JYT327688:JYU327692 KIP327688:KIQ327692 KSL327688:KSM327692 LCH327688:LCI327692 LMD327688:LME327692 LVZ327688:LWA327692 MFV327688:MFW327692 MPR327688:MPS327692 MZN327688:MZO327692 NJJ327688:NJK327692 NTF327688:NTG327692 ODB327688:ODC327692 OMX327688:OMY327692 OWT327688:OWU327692 PGP327688:PGQ327692 PQL327688:PQM327692 QAH327688:QAI327692 QKD327688:QKE327692 QTZ327688:QUA327692 RDV327688:RDW327692 RNR327688:RNS327692 RXN327688:RXO327692 SHJ327688:SHK327692 SRF327688:SRG327692 TBB327688:TBC327692 TKX327688:TKY327692 TUT327688:TUU327692 UEP327688:UEQ327692 UOL327688:UOM327692 UYH327688:UYI327692 VID327688:VIE327692 VRZ327688:VSA327692 WBV327688:WBW327692 WLR327688:WLS327692 WVN327688:WVO327692 F393224:G393228 JB393224:JC393228 SX393224:SY393228 ACT393224:ACU393228 AMP393224:AMQ393228 AWL393224:AWM393228 BGH393224:BGI393228 BQD393224:BQE393228 BZZ393224:CAA393228 CJV393224:CJW393228 CTR393224:CTS393228 DDN393224:DDO393228 DNJ393224:DNK393228 DXF393224:DXG393228 EHB393224:EHC393228 EQX393224:EQY393228 FAT393224:FAU393228 FKP393224:FKQ393228 FUL393224:FUM393228 GEH393224:GEI393228 GOD393224:GOE393228 GXZ393224:GYA393228 HHV393224:HHW393228 HRR393224:HRS393228 IBN393224:IBO393228 ILJ393224:ILK393228 IVF393224:IVG393228 JFB393224:JFC393228 JOX393224:JOY393228 JYT393224:JYU393228 KIP393224:KIQ393228 KSL393224:KSM393228 LCH393224:LCI393228 LMD393224:LME393228 LVZ393224:LWA393228 MFV393224:MFW393228 MPR393224:MPS393228 MZN393224:MZO393228 NJJ393224:NJK393228 NTF393224:NTG393228 ODB393224:ODC393228 OMX393224:OMY393228 OWT393224:OWU393228 PGP393224:PGQ393228 PQL393224:PQM393228 QAH393224:QAI393228 QKD393224:QKE393228 QTZ393224:QUA393228 RDV393224:RDW393228 RNR393224:RNS393228 RXN393224:RXO393228 SHJ393224:SHK393228 SRF393224:SRG393228 TBB393224:TBC393228 TKX393224:TKY393228 TUT393224:TUU393228 UEP393224:UEQ393228 UOL393224:UOM393228 UYH393224:UYI393228 VID393224:VIE393228 VRZ393224:VSA393228 WBV393224:WBW393228 WLR393224:WLS393228 WVN393224:WVO393228 F458760:G458764 JB458760:JC458764 SX458760:SY458764 ACT458760:ACU458764 AMP458760:AMQ458764 AWL458760:AWM458764 BGH458760:BGI458764 BQD458760:BQE458764 BZZ458760:CAA458764 CJV458760:CJW458764 CTR458760:CTS458764 DDN458760:DDO458764 DNJ458760:DNK458764 DXF458760:DXG458764 EHB458760:EHC458764 EQX458760:EQY458764 FAT458760:FAU458764 FKP458760:FKQ458764 FUL458760:FUM458764 GEH458760:GEI458764 GOD458760:GOE458764 GXZ458760:GYA458764 HHV458760:HHW458764 HRR458760:HRS458764 IBN458760:IBO458764 ILJ458760:ILK458764 IVF458760:IVG458764 JFB458760:JFC458764 JOX458760:JOY458764 JYT458760:JYU458764 KIP458760:KIQ458764 KSL458760:KSM458764 LCH458760:LCI458764 LMD458760:LME458764 LVZ458760:LWA458764 MFV458760:MFW458764 MPR458760:MPS458764 MZN458760:MZO458764 NJJ458760:NJK458764 NTF458760:NTG458764 ODB458760:ODC458764 OMX458760:OMY458764 OWT458760:OWU458764 PGP458760:PGQ458764 PQL458760:PQM458764 QAH458760:QAI458764 QKD458760:QKE458764 QTZ458760:QUA458764 RDV458760:RDW458764 RNR458760:RNS458764 RXN458760:RXO458764 SHJ458760:SHK458764 SRF458760:SRG458764 TBB458760:TBC458764 TKX458760:TKY458764 TUT458760:TUU458764 UEP458760:UEQ458764 UOL458760:UOM458764 UYH458760:UYI458764 VID458760:VIE458764 VRZ458760:VSA458764 WBV458760:WBW458764 WLR458760:WLS458764 WVN458760:WVO458764 F524296:G524300 JB524296:JC524300 SX524296:SY524300 ACT524296:ACU524300 AMP524296:AMQ524300 AWL524296:AWM524300 BGH524296:BGI524300 BQD524296:BQE524300 BZZ524296:CAA524300 CJV524296:CJW524300 CTR524296:CTS524300 DDN524296:DDO524300 DNJ524296:DNK524300 DXF524296:DXG524300 EHB524296:EHC524300 EQX524296:EQY524300 FAT524296:FAU524300 FKP524296:FKQ524300 FUL524296:FUM524300 GEH524296:GEI524300 GOD524296:GOE524300 GXZ524296:GYA524300 HHV524296:HHW524300 HRR524296:HRS524300 IBN524296:IBO524300 ILJ524296:ILK524300 IVF524296:IVG524300 JFB524296:JFC524300 JOX524296:JOY524300 JYT524296:JYU524300 KIP524296:KIQ524300 KSL524296:KSM524300 LCH524296:LCI524300 LMD524296:LME524300 LVZ524296:LWA524300 MFV524296:MFW524300 MPR524296:MPS524300 MZN524296:MZO524300 NJJ524296:NJK524300 NTF524296:NTG524300 ODB524296:ODC524300 OMX524296:OMY524300 OWT524296:OWU524300 PGP524296:PGQ524300 PQL524296:PQM524300 QAH524296:QAI524300 QKD524296:QKE524300 QTZ524296:QUA524300 RDV524296:RDW524300 RNR524296:RNS524300 RXN524296:RXO524300 SHJ524296:SHK524300 SRF524296:SRG524300 TBB524296:TBC524300 TKX524296:TKY524300 TUT524296:TUU524300 UEP524296:UEQ524300 UOL524296:UOM524300 UYH524296:UYI524300 VID524296:VIE524300 VRZ524296:VSA524300 WBV524296:WBW524300 WLR524296:WLS524300 WVN524296:WVO524300 F589832:G589836 JB589832:JC589836 SX589832:SY589836 ACT589832:ACU589836 AMP589832:AMQ589836 AWL589832:AWM589836 BGH589832:BGI589836 BQD589832:BQE589836 BZZ589832:CAA589836 CJV589832:CJW589836 CTR589832:CTS589836 DDN589832:DDO589836 DNJ589832:DNK589836 DXF589832:DXG589836 EHB589832:EHC589836 EQX589832:EQY589836 FAT589832:FAU589836 FKP589832:FKQ589836 FUL589832:FUM589836 GEH589832:GEI589836 GOD589832:GOE589836 GXZ589832:GYA589836 HHV589832:HHW589836 HRR589832:HRS589836 IBN589832:IBO589836 ILJ589832:ILK589836 IVF589832:IVG589836 JFB589832:JFC589836 JOX589832:JOY589836 JYT589832:JYU589836 KIP589832:KIQ589836 KSL589832:KSM589836 LCH589832:LCI589836 LMD589832:LME589836 LVZ589832:LWA589836 MFV589832:MFW589836 MPR589832:MPS589836 MZN589832:MZO589836 NJJ589832:NJK589836 NTF589832:NTG589836 ODB589832:ODC589836 OMX589832:OMY589836 OWT589832:OWU589836 PGP589832:PGQ589836 PQL589832:PQM589836 QAH589832:QAI589836 QKD589832:QKE589836 QTZ589832:QUA589836 RDV589832:RDW589836 RNR589832:RNS589836 RXN589832:RXO589836 SHJ589832:SHK589836 SRF589832:SRG589836 TBB589832:TBC589836 TKX589832:TKY589836 TUT589832:TUU589836 UEP589832:UEQ589836 UOL589832:UOM589836 UYH589832:UYI589836 VID589832:VIE589836 VRZ589832:VSA589836 WBV589832:WBW589836 WLR589832:WLS589836 WVN589832:WVO589836 F655368:G655372 JB655368:JC655372 SX655368:SY655372 ACT655368:ACU655372 AMP655368:AMQ655372 AWL655368:AWM655372 BGH655368:BGI655372 BQD655368:BQE655372 BZZ655368:CAA655372 CJV655368:CJW655372 CTR655368:CTS655372 DDN655368:DDO655372 DNJ655368:DNK655372 DXF655368:DXG655372 EHB655368:EHC655372 EQX655368:EQY655372 FAT655368:FAU655372 FKP655368:FKQ655372 FUL655368:FUM655372 GEH655368:GEI655372 GOD655368:GOE655372 GXZ655368:GYA655372 HHV655368:HHW655372 HRR655368:HRS655372 IBN655368:IBO655372 ILJ655368:ILK655372 IVF655368:IVG655372 JFB655368:JFC655372 JOX655368:JOY655372 JYT655368:JYU655372 KIP655368:KIQ655372 KSL655368:KSM655372 LCH655368:LCI655372 LMD655368:LME655372 LVZ655368:LWA655372 MFV655368:MFW655372 MPR655368:MPS655372 MZN655368:MZO655372 NJJ655368:NJK655372 NTF655368:NTG655372 ODB655368:ODC655372 OMX655368:OMY655372 OWT655368:OWU655372 PGP655368:PGQ655372 PQL655368:PQM655372 QAH655368:QAI655372 QKD655368:QKE655372 QTZ655368:QUA655372 RDV655368:RDW655372 RNR655368:RNS655372 RXN655368:RXO655372 SHJ655368:SHK655372 SRF655368:SRG655372 TBB655368:TBC655372 TKX655368:TKY655372 TUT655368:TUU655372 UEP655368:UEQ655372 UOL655368:UOM655372 UYH655368:UYI655372 VID655368:VIE655372 VRZ655368:VSA655372 WBV655368:WBW655372 WLR655368:WLS655372 WVN655368:WVO655372 F720904:G720908 JB720904:JC720908 SX720904:SY720908 ACT720904:ACU720908 AMP720904:AMQ720908 AWL720904:AWM720908 BGH720904:BGI720908 BQD720904:BQE720908 BZZ720904:CAA720908 CJV720904:CJW720908 CTR720904:CTS720908 DDN720904:DDO720908 DNJ720904:DNK720908 DXF720904:DXG720908 EHB720904:EHC720908 EQX720904:EQY720908 FAT720904:FAU720908 FKP720904:FKQ720908 FUL720904:FUM720908 GEH720904:GEI720908 GOD720904:GOE720908 GXZ720904:GYA720908 HHV720904:HHW720908 HRR720904:HRS720908 IBN720904:IBO720908 ILJ720904:ILK720908 IVF720904:IVG720908 JFB720904:JFC720908 JOX720904:JOY720908 JYT720904:JYU720908 KIP720904:KIQ720908 KSL720904:KSM720908 LCH720904:LCI720908 LMD720904:LME720908 LVZ720904:LWA720908 MFV720904:MFW720908 MPR720904:MPS720908 MZN720904:MZO720908 NJJ720904:NJK720908 NTF720904:NTG720908 ODB720904:ODC720908 OMX720904:OMY720908 OWT720904:OWU720908 PGP720904:PGQ720908 PQL720904:PQM720908 QAH720904:QAI720908 QKD720904:QKE720908 QTZ720904:QUA720908 RDV720904:RDW720908 RNR720904:RNS720908 RXN720904:RXO720908 SHJ720904:SHK720908 SRF720904:SRG720908 TBB720904:TBC720908 TKX720904:TKY720908 TUT720904:TUU720908 UEP720904:UEQ720908 UOL720904:UOM720908 UYH720904:UYI720908 VID720904:VIE720908 VRZ720904:VSA720908 WBV720904:WBW720908 WLR720904:WLS720908 WVN720904:WVO720908 F786440:G786444 JB786440:JC786444 SX786440:SY786444 ACT786440:ACU786444 AMP786440:AMQ786444 AWL786440:AWM786444 BGH786440:BGI786444 BQD786440:BQE786444 BZZ786440:CAA786444 CJV786440:CJW786444 CTR786440:CTS786444 DDN786440:DDO786444 DNJ786440:DNK786444 DXF786440:DXG786444 EHB786440:EHC786444 EQX786440:EQY786444 FAT786440:FAU786444 FKP786440:FKQ786444 FUL786440:FUM786444 GEH786440:GEI786444 GOD786440:GOE786444 GXZ786440:GYA786444 HHV786440:HHW786444 HRR786440:HRS786444 IBN786440:IBO786444 ILJ786440:ILK786444 IVF786440:IVG786444 JFB786440:JFC786444 JOX786440:JOY786444 JYT786440:JYU786444 KIP786440:KIQ786444 KSL786440:KSM786444 LCH786440:LCI786444 LMD786440:LME786444 LVZ786440:LWA786444 MFV786440:MFW786444 MPR786440:MPS786444 MZN786440:MZO786444 NJJ786440:NJK786444 NTF786440:NTG786444 ODB786440:ODC786444 OMX786440:OMY786444 OWT786440:OWU786444 PGP786440:PGQ786444 PQL786440:PQM786444 QAH786440:QAI786444 QKD786440:QKE786444 QTZ786440:QUA786444 RDV786440:RDW786444 RNR786440:RNS786444 RXN786440:RXO786444 SHJ786440:SHK786444 SRF786440:SRG786444 TBB786440:TBC786444 TKX786440:TKY786444 TUT786440:TUU786444 UEP786440:UEQ786444 UOL786440:UOM786444 UYH786440:UYI786444 VID786440:VIE786444 VRZ786440:VSA786444 WBV786440:WBW786444 WLR786440:WLS786444 WVN786440:WVO786444 F851976:G851980 JB851976:JC851980 SX851976:SY851980 ACT851976:ACU851980 AMP851976:AMQ851980 AWL851976:AWM851980 BGH851976:BGI851980 BQD851976:BQE851980 BZZ851976:CAA851980 CJV851976:CJW851980 CTR851976:CTS851980 DDN851976:DDO851980 DNJ851976:DNK851980 DXF851976:DXG851980 EHB851976:EHC851980 EQX851976:EQY851980 FAT851976:FAU851980 FKP851976:FKQ851980 FUL851976:FUM851980 GEH851976:GEI851980 GOD851976:GOE851980 GXZ851976:GYA851980 HHV851976:HHW851980 HRR851976:HRS851980 IBN851976:IBO851980 ILJ851976:ILK851980 IVF851976:IVG851980 JFB851976:JFC851980 JOX851976:JOY851980 JYT851976:JYU851980 KIP851976:KIQ851980 KSL851976:KSM851980 LCH851976:LCI851980 LMD851976:LME851980 LVZ851976:LWA851980 MFV851976:MFW851980 MPR851976:MPS851980 MZN851976:MZO851980 NJJ851976:NJK851980 NTF851976:NTG851980 ODB851976:ODC851980 OMX851976:OMY851980 OWT851976:OWU851980 PGP851976:PGQ851980 PQL851976:PQM851980 QAH851976:QAI851980 QKD851976:QKE851980 QTZ851976:QUA851980 RDV851976:RDW851980 RNR851976:RNS851980 RXN851976:RXO851980 SHJ851976:SHK851980 SRF851976:SRG851980 TBB851976:TBC851980 TKX851976:TKY851980 TUT851976:TUU851980 UEP851976:UEQ851980 UOL851976:UOM851980 UYH851976:UYI851980 VID851976:VIE851980 VRZ851976:VSA851980 WBV851976:WBW851980 WLR851976:WLS851980 WVN851976:WVO851980 F917512:G917516 JB917512:JC917516 SX917512:SY917516 ACT917512:ACU917516 AMP917512:AMQ917516 AWL917512:AWM917516 BGH917512:BGI917516 BQD917512:BQE917516 BZZ917512:CAA917516 CJV917512:CJW917516 CTR917512:CTS917516 DDN917512:DDO917516 DNJ917512:DNK917516 DXF917512:DXG917516 EHB917512:EHC917516 EQX917512:EQY917516 FAT917512:FAU917516 FKP917512:FKQ917516 FUL917512:FUM917516 GEH917512:GEI917516 GOD917512:GOE917516 GXZ917512:GYA917516 HHV917512:HHW917516 HRR917512:HRS917516 IBN917512:IBO917516 ILJ917512:ILK917516 IVF917512:IVG917516 JFB917512:JFC917516 JOX917512:JOY917516 JYT917512:JYU917516 KIP917512:KIQ917516 KSL917512:KSM917516 LCH917512:LCI917516 LMD917512:LME917516 LVZ917512:LWA917516 MFV917512:MFW917516 MPR917512:MPS917516 MZN917512:MZO917516 NJJ917512:NJK917516 NTF917512:NTG917516 ODB917512:ODC917516 OMX917512:OMY917516 OWT917512:OWU917516 PGP917512:PGQ917516 PQL917512:PQM917516 QAH917512:QAI917516 QKD917512:QKE917516 QTZ917512:QUA917516 RDV917512:RDW917516 RNR917512:RNS917516 RXN917512:RXO917516 SHJ917512:SHK917516 SRF917512:SRG917516 TBB917512:TBC917516 TKX917512:TKY917516 TUT917512:TUU917516 UEP917512:UEQ917516 UOL917512:UOM917516 UYH917512:UYI917516 VID917512:VIE917516 VRZ917512:VSA917516 WBV917512:WBW917516 WLR917512:WLS917516 WVN917512:WVO917516 F983048:G983052 JB983048:JC983052 SX983048:SY983052 ACT983048:ACU983052 AMP983048:AMQ983052 AWL983048:AWM983052 BGH983048:BGI983052 BQD983048:BQE983052 BZZ983048:CAA983052 CJV983048:CJW983052 CTR983048:CTS983052 DDN983048:DDO983052 DNJ983048:DNK983052 DXF983048:DXG983052 EHB983048:EHC983052 EQX983048:EQY983052 FAT983048:FAU983052 FKP983048:FKQ983052 FUL983048:FUM983052 GEH983048:GEI983052 GOD983048:GOE983052 GXZ983048:GYA983052 HHV983048:HHW983052 HRR983048:HRS983052 IBN983048:IBO983052 ILJ983048:ILK983052 IVF983048:IVG983052 JFB983048:JFC983052 JOX983048:JOY983052 JYT983048:JYU983052 KIP983048:KIQ983052 KSL983048:KSM983052 LCH983048:LCI983052 LMD983048:LME983052 LVZ983048:LWA983052 MFV983048:MFW983052 MPR983048:MPS983052 MZN983048:MZO983052 NJJ983048:NJK983052 NTF983048:NTG983052 ODB983048:ODC983052 OMX983048:OMY983052 OWT983048:OWU983052 PGP983048:PGQ983052 PQL983048:PQM983052 QAH983048:QAI983052 QKD983048:QKE983052 QTZ983048:QUA983052 RDV983048:RDW983052 RNR983048:RNS983052 RXN983048:RXO983052 SHJ983048:SHK983052 SRF983048:SRG983052 TBB983048:TBC983052 TKX983048:TKY983052 TUT983048:TUU983052 UEP983048:UEQ983052 UOL983048:UOM983052 UYH983048:UYI983052 VID983048:VIE983052 VRZ983048:VSA983052 WBV983048:WBW983052 WLR983048:WLS983052 WVN983048:WVO983052" xr:uid="{254358C1-3237-4019-9553-EF0E65B4C626}"/>
    <dataValidation allowBlank="1" showInputMessage="1" showErrorMessage="1" prompt="Do not use decimal point" sqref="M19:M20 JI19:JI20 TE19:TE20 ADA19:ADA20 AMW19:AMW20 AWS19:AWS20 BGO19:BGO20 BQK19:BQK20 CAG19:CAG20 CKC19:CKC20 CTY19:CTY20 DDU19:DDU20 DNQ19:DNQ20 DXM19:DXM20 EHI19:EHI20 ERE19:ERE20 FBA19:FBA20 FKW19:FKW20 FUS19:FUS20 GEO19:GEO20 GOK19:GOK20 GYG19:GYG20 HIC19:HIC20 HRY19:HRY20 IBU19:IBU20 ILQ19:ILQ20 IVM19:IVM20 JFI19:JFI20 JPE19:JPE20 JZA19:JZA20 KIW19:KIW20 KSS19:KSS20 LCO19:LCO20 LMK19:LMK20 LWG19:LWG20 MGC19:MGC20 MPY19:MPY20 MZU19:MZU20 NJQ19:NJQ20 NTM19:NTM20 ODI19:ODI20 ONE19:ONE20 OXA19:OXA20 PGW19:PGW20 PQS19:PQS20 QAO19:QAO20 QKK19:QKK20 QUG19:QUG20 REC19:REC20 RNY19:RNY20 RXU19:RXU20 SHQ19:SHQ20 SRM19:SRM20 TBI19:TBI20 TLE19:TLE20 TVA19:TVA20 UEW19:UEW20 UOS19:UOS20 UYO19:UYO20 VIK19:VIK20 VSG19:VSG20 WCC19:WCC20 WLY19:WLY20 WVU19:WVU20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xr:uid="{8F72F4E1-F329-4435-84CD-C97AFCF8A055}"/>
  </dataValidations>
  <pageMargins left="0.25" right="0.25" top="0.38" bottom="0.5" header="0.19" footer="0.5"/>
  <pageSetup scale="95" orientation="portrait" r:id="rId1"/>
  <headerFooter alignWithMargins="0">
    <oddHeader>Page &amp;P of &amp;N</oddHeader>
  </headerFooter>
  <rowBreaks count="2" manualBreakCount="2">
    <brk id="58" max="13" man="1"/>
    <brk id="118"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660E-88F5-4A8E-BB78-C5FDF1CB7693}">
  <sheetPr>
    <tabColor rgb="FF00B050"/>
  </sheetPr>
  <dimension ref="A1:J45"/>
  <sheetViews>
    <sheetView workbookViewId="0">
      <selection activeCell="I7" sqref="I7"/>
    </sheetView>
  </sheetViews>
  <sheetFormatPr defaultRowHeight="14.6" x14ac:dyDescent="0.85"/>
  <sheetData>
    <row r="1" spans="1:10" ht="15.25" thickBot="1" x14ac:dyDescent="1">
      <c r="A1" s="355" t="s">
        <v>290</v>
      </c>
      <c r="B1" s="356"/>
      <c r="C1" s="356" t="s">
        <v>289</v>
      </c>
      <c r="D1" s="356"/>
      <c r="E1" s="356" t="s">
        <v>293</v>
      </c>
      <c r="F1" s="356"/>
      <c r="G1" s="356" t="s">
        <v>296</v>
      </c>
      <c r="H1" s="356"/>
      <c r="I1" s="18"/>
      <c r="J1" s="19"/>
    </row>
    <row r="2" spans="1:10" ht="15.25" thickBot="1" x14ac:dyDescent="1">
      <c r="A2" s="478">
        <v>8550</v>
      </c>
      <c r="B2" s="479"/>
      <c r="C2" s="416">
        <f>'TMR 30-24 Tally'!O155</f>
        <v>274</v>
      </c>
      <c r="D2" s="418"/>
      <c r="E2" s="483">
        <f>'TMR 30-24 Tally'!I16</f>
        <v>31.206253968253943</v>
      </c>
      <c r="F2" s="418"/>
      <c r="G2" s="472">
        <v>171</v>
      </c>
      <c r="H2" s="473"/>
      <c r="J2" s="2"/>
    </row>
    <row r="3" spans="1:10" ht="15.25" thickBot="1" x14ac:dyDescent="1">
      <c r="A3" s="355" t="s">
        <v>291</v>
      </c>
      <c r="B3" s="356"/>
      <c r="J3" s="2"/>
    </row>
    <row r="4" spans="1:10" ht="15.25" thickBot="1" x14ac:dyDescent="1">
      <c r="A4" s="478">
        <v>8720</v>
      </c>
      <c r="B4" s="479"/>
      <c r="C4" s="416">
        <f>'TMR 30-24 Tally'!O157+1</f>
        <v>279</v>
      </c>
      <c r="D4" s="418"/>
      <c r="E4" s="416" t="s">
        <v>297</v>
      </c>
      <c r="F4" s="418"/>
      <c r="G4" s="322">
        <v>100</v>
      </c>
      <c r="J4" s="2"/>
    </row>
    <row r="5" spans="1:10" ht="15.25" thickBot="1" x14ac:dyDescent="1">
      <c r="A5" s="1"/>
      <c r="G5" s="354" t="s">
        <v>292</v>
      </c>
      <c r="H5" s="354"/>
      <c r="J5" s="2"/>
    </row>
    <row r="6" spans="1:10" ht="15.25" thickBot="1" x14ac:dyDescent="1">
      <c r="A6" s="359"/>
      <c r="B6" s="354"/>
      <c r="C6" s="480" t="s">
        <v>298</v>
      </c>
      <c r="D6" s="481"/>
      <c r="E6" s="476">
        <f>G4+G2</f>
        <v>271</v>
      </c>
      <c r="F6" s="477"/>
      <c r="G6" s="471">
        <f>'TMR 30-24 Tally'!G155</f>
        <v>8578.0500000000011</v>
      </c>
      <c r="H6" s="475"/>
      <c r="I6" s="416" t="s">
        <v>299</v>
      </c>
      <c r="J6" s="418"/>
    </row>
    <row r="7" spans="1:10" ht="15.25" thickBot="1" x14ac:dyDescent="1">
      <c r="A7" s="359" t="s">
        <v>294</v>
      </c>
      <c r="B7" s="354"/>
      <c r="C7" s="354" t="s">
        <v>292</v>
      </c>
      <c r="D7" s="482"/>
      <c r="E7" s="345">
        <f>E6+1</f>
        <v>272</v>
      </c>
      <c r="F7" s="345"/>
      <c r="G7" s="471">
        <f>G6+E2</f>
        <v>8609.2562539682549</v>
      </c>
      <c r="H7" s="471"/>
      <c r="I7">
        <v>1</v>
      </c>
      <c r="J7" s="2"/>
    </row>
    <row r="8" spans="1:10" ht="15.25" thickBot="1" x14ac:dyDescent="1">
      <c r="A8" s="416"/>
      <c r="B8" s="418"/>
      <c r="C8" s="416"/>
      <c r="D8" s="418"/>
      <c r="E8" s="345">
        <f t="shared" ref="E8:E23" si="0">E7+1</f>
        <v>273</v>
      </c>
      <c r="F8" s="345"/>
      <c r="G8" s="471">
        <f>'TMR 30-24 Tally'!G156</f>
        <v>8641.02</v>
      </c>
      <c r="H8" s="471"/>
      <c r="I8">
        <f>I7+1</f>
        <v>2</v>
      </c>
      <c r="J8" s="2"/>
    </row>
    <row r="9" spans="1:10" ht="15.25" thickBot="1" x14ac:dyDescent="1">
      <c r="A9" s="1"/>
      <c r="E9" s="345">
        <f t="shared" si="0"/>
        <v>274</v>
      </c>
      <c r="F9" s="345"/>
      <c r="G9" s="471">
        <f>G8+E2</f>
        <v>8672.2262539682542</v>
      </c>
      <c r="H9" s="471"/>
      <c r="I9">
        <f t="shared" ref="I9:I40" si="1">I8+1</f>
        <v>3</v>
      </c>
      <c r="J9" s="2"/>
    </row>
    <row r="10" spans="1:10" ht="15.25" thickBot="1" x14ac:dyDescent="1">
      <c r="A10" s="359" t="s">
        <v>317</v>
      </c>
      <c r="B10" s="354"/>
      <c r="C10" s="474"/>
      <c r="D10" s="322"/>
      <c r="E10" s="337">
        <f t="shared" si="0"/>
        <v>275</v>
      </c>
      <c r="F10" s="345"/>
      <c r="G10" s="471">
        <f>'TMR 30-24 Tally'!G157</f>
        <v>8703.7100000000009</v>
      </c>
      <c r="H10" s="471"/>
      <c r="I10">
        <f t="shared" si="1"/>
        <v>4</v>
      </c>
      <c r="J10" s="2"/>
    </row>
    <row r="11" spans="1:10" x14ac:dyDescent="0.85">
      <c r="A11" s="1"/>
      <c r="E11" s="345">
        <f t="shared" si="0"/>
        <v>276</v>
      </c>
      <c r="F11" s="345"/>
      <c r="G11" s="471">
        <f>G10+E2</f>
        <v>8734.9162539682548</v>
      </c>
      <c r="H11" s="471"/>
      <c r="I11">
        <f t="shared" si="1"/>
        <v>5</v>
      </c>
      <c r="J11" s="2"/>
    </row>
    <row r="12" spans="1:10" x14ac:dyDescent="0.85">
      <c r="A12" s="1"/>
      <c r="E12" s="345">
        <f t="shared" si="0"/>
        <v>277</v>
      </c>
      <c r="F12" s="345"/>
      <c r="G12" s="471">
        <f>'TMR 30-24 Tally'!G159</f>
        <v>8765.36</v>
      </c>
      <c r="H12" s="471"/>
      <c r="I12">
        <f t="shared" si="1"/>
        <v>6</v>
      </c>
      <c r="J12" s="2"/>
    </row>
    <row r="13" spans="1:10" x14ac:dyDescent="0.85">
      <c r="A13" s="1"/>
      <c r="E13" s="345">
        <f t="shared" si="0"/>
        <v>278</v>
      </c>
      <c r="F13" s="345"/>
      <c r="G13" s="471">
        <f>'TMR 30-24 Tally'!G160</f>
        <v>8796.75</v>
      </c>
      <c r="H13" s="471"/>
      <c r="I13">
        <f t="shared" si="1"/>
        <v>7</v>
      </c>
      <c r="J13" s="2"/>
    </row>
    <row r="14" spans="1:10" x14ac:dyDescent="0.85">
      <c r="A14" s="359"/>
      <c r="B14" s="354"/>
      <c r="E14" s="345">
        <f t="shared" si="0"/>
        <v>279</v>
      </c>
      <c r="F14" s="345"/>
      <c r="G14" s="471">
        <f>'TMR 30-24 Tally'!G161</f>
        <v>8828.01</v>
      </c>
      <c r="H14" s="471"/>
      <c r="I14">
        <f t="shared" si="1"/>
        <v>8</v>
      </c>
      <c r="J14" s="2"/>
    </row>
    <row r="15" spans="1:10" x14ac:dyDescent="0.85">
      <c r="A15" s="1"/>
      <c r="E15" s="345">
        <f t="shared" si="0"/>
        <v>280</v>
      </c>
      <c r="F15" s="345"/>
      <c r="G15" s="471">
        <f>'TMR 30-24 Tally'!G162</f>
        <v>8859.3700000000008</v>
      </c>
      <c r="H15" s="471"/>
      <c r="I15">
        <f t="shared" si="1"/>
        <v>9</v>
      </c>
      <c r="J15" s="2"/>
    </row>
    <row r="16" spans="1:10" x14ac:dyDescent="0.85">
      <c r="A16" s="1"/>
      <c r="E16" s="345">
        <f t="shared" si="0"/>
        <v>281</v>
      </c>
      <c r="F16" s="345"/>
      <c r="G16" s="471">
        <f>'TMR 30-24 Tally'!G163</f>
        <v>8889.09</v>
      </c>
      <c r="H16" s="471"/>
      <c r="I16">
        <f t="shared" si="1"/>
        <v>10</v>
      </c>
      <c r="J16" s="2"/>
    </row>
    <row r="17" spans="1:10" x14ac:dyDescent="0.85">
      <c r="A17" s="1"/>
      <c r="E17" s="345">
        <f t="shared" si="0"/>
        <v>282</v>
      </c>
      <c r="F17" s="345"/>
      <c r="G17" s="471">
        <f>'TMR 30-24 Tally'!G164</f>
        <v>8920.34</v>
      </c>
      <c r="H17" s="471"/>
      <c r="I17">
        <f t="shared" si="1"/>
        <v>11</v>
      </c>
      <c r="J17" s="2"/>
    </row>
    <row r="18" spans="1:10" x14ac:dyDescent="0.85">
      <c r="A18" s="1"/>
      <c r="E18" s="345">
        <f t="shared" si="0"/>
        <v>283</v>
      </c>
      <c r="F18" s="345"/>
      <c r="G18" s="471">
        <f>'TMR 30-24 Tally'!G165</f>
        <v>8949.56</v>
      </c>
      <c r="H18" s="471"/>
      <c r="I18">
        <f t="shared" si="1"/>
        <v>12</v>
      </c>
      <c r="J18" s="2"/>
    </row>
    <row r="19" spans="1:10" x14ac:dyDescent="0.85">
      <c r="A19" s="1"/>
      <c r="E19" s="345">
        <f t="shared" si="0"/>
        <v>284</v>
      </c>
      <c r="F19" s="345"/>
      <c r="G19" s="471">
        <f>'TMR 30-24 Tally'!G166</f>
        <v>8979.56</v>
      </c>
      <c r="H19" s="471"/>
      <c r="I19">
        <f t="shared" si="1"/>
        <v>13</v>
      </c>
      <c r="J19" s="2"/>
    </row>
    <row r="20" spans="1:10" x14ac:dyDescent="0.85">
      <c r="A20" s="1"/>
      <c r="E20" s="345">
        <f t="shared" si="0"/>
        <v>285</v>
      </c>
      <c r="F20" s="345"/>
      <c r="G20" s="471">
        <f>'TMR 30-24 Tally'!G167</f>
        <v>9010.06</v>
      </c>
      <c r="H20" s="471"/>
      <c r="I20">
        <f t="shared" si="1"/>
        <v>14</v>
      </c>
      <c r="J20" s="2"/>
    </row>
    <row r="21" spans="1:10" x14ac:dyDescent="0.85">
      <c r="A21" s="1"/>
      <c r="E21" s="345">
        <f t="shared" si="0"/>
        <v>286</v>
      </c>
      <c r="F21" s="345"/>
      <c r="G21" s="471">
        <f>'TMR 30-24 Tally'!G168</f>
        <v>9041.2899999999991</v>
      </c>
      <c r="H21" s="471"/>
      <c r="I21">
        <f t="shared" si="1"/>
        <v>15</v>
      </c>
      <c r="J21" s="2"/>
    </row>
    <row r="22" spans="1:10" x14ac:dyDescent="0.85">
      <c r="A22" s="1"/>
      <c r="E22" s="345">
        <f t="shared" si="0"/>
        <v>287</v>
      </c>
      <c r="F22" s="345"/>
      <c r="G22" s="471">
        <f>'TMR 30-24 Tally'!G169</f>
        <v>9071.7899999999991</v>
      </c>
      <c r="H22" s="471"/>
      <c r="I22">
        <f t="shared" si="1"/>
        <v>16</v>
      </c>
      <c r="J22" s="2"/>
    </row>
    <row r="23" spans="1:10" x14ac:dyDescent="0.85">
      <c r="A23" s="1"/>
      <c r="E23" s="345">
        <f t="shared" si="0"/>
        <v>288</v>
      </c>
      <c r="F23" s="345"/>
      <c r="G23" s="471">
        <f>'TMR 30-24 Tally'!G170</f>
        <v>9103.1899999999987</v>
      </c>
      <c r="H23" s="471"/>
      <c r="I23">
        <f t="shared" si="1"/>
        <v>17</v>
      </c>
      <c r="J23" s="2"/>
    </row>
    <row r="24" spans="1:10" x14ac:dyDescent="0.85">
      <c r="A24" s="1"/>
      <c r="E24" s="345">
        <f t="shared" ref="E24:E35" si="2">E23+1</f>
        <v>289</v>
      </c>
      <c r="F24" s="345"/>
      <c r="G24" s="471">
        <f>'TMR 30-24 Tally'!G171</f>
        <v>9134.5199999999986</v>
      </c>
      <c r="H24" s="471"/>
      <c r="I24">
        <f t="shared" si="1"/>
        <v>18</v>
      </c>
      <c r="J24" s="2"/>
    </row>
    <row r="25" spans="1:10" x14ac:dyDescent="0.85">
      <c r="A25" s="1"/>
      <c r="E25" s="345">
        <f t="shared" si="2"/>
        <v>290</v>
      </c>
      <c r="F25" s="345"/>
      <c r="G25" s="471">
        <f>'TMR 30-24 Tally'!G172</f>
        <v>9165.7899999999991</v>
      </c>
      <c r="H25" s="471"/>
      <c r="I25">
        <f t="shared" si="1"/>
        <v>19</v>
      </c>
      <c r="J25" s="2"/>
    </row>
    <row r="26" spans="1:10" x14ac:dyDescent="0.85">
      <c r="A26" s="1"/>
      <c r="E26" s="345">
        <f t="shared" si="2"/>
        <v>291</v>
      </c>
      <c r="F26" s="345"/>
      <c r="G26" s="471">
        <f>'TMR 30-24 Tally'!G173</f>
        <v>9197.0899999999983</v>
      </c>
      <c r="H26" s="471"/>
      <c r="I26">
        <f t="shared" si="1"/>
        <v>20</v>
      </c>
      <c r="J26" s="2"/>
    </row>
    <row r="27" spans="1:10" x14ac:dyDescent="0.85">
      <c r="A27" s="1"/>
      <c r="E27" s="345">
        <f t="shared" si="2"/>
        <v>292</v>
      </c>
      <c r="F27" s="345"/>
      <c r="G27" s="471">
        <f>'TMR 30-24 Tally'!G174</f>
        <v>9227.2699999999986</v>
      </c>
      <c r="H27" s="471"/>
      <c r="I27">
        <f t="shared" si="1"/>
        <v>21</v>
      </c>
      <c r="J27" s="2"/>
    </row>
    <row r="28" spans="1:10" x14ac:dyDescent="0.85">
      <c r="A28" s="1"/>
      <c r="E28" s="345">
        <f t="shared" si="2"/>
        <v>293</v>
      </c>
      <c r="F28" s="345"/>
      <c r="G28" s="471">
        <f>'TMR 30-24 Tally'!G175</f>
        <v>9256.369999999999</v>
      </c>
      <c r="H28" s="471"/>
      <c r="I28">
        <f t="shared" si="1"/>
        <v>22</v>
      </c>
      <c r="J28" s="2"/>
    </row>
    <row r="29" spans="1:10" x14ac:dyDescent="0.85">
      <c r="A29" s="1"/>
      <c r="E29" s="345">
        <f t="shared" si="2"/>
        <v>294</v>
      </c>
      <c r="F29" s="345"/>
      <c r="G29" s="471">
        <f>'TMR 30-24 Tally'!G176</f>
        <v>9287.6999999999989</v>
      </c>
      <c r="H29" s="471"/>
      <c r="I29">
        <f t="shared" si="1"/>
        <v>23</v>
      </c>
      <c r="J29" s="2"/>
    </row>
    <row r="30" spans="1:10" x14ac:dyDescent="0.85">
      <c r="A30" s="1"/>
      <c r="E30" s="345">
        <f t="shared" si="2"/>
        <v>295</v>
      </c>
      <c r="F30" s="345"/>
      <c r="G30" s="471">
        <f>'TMR 30-24 Tally'!G177</f>
        <v>9318.9999999999982</v>
      </c>
      <c r="H30" s="471"/>
      <c r="I30">
        <f t="shared" si="1"/>
        <v>24</v>
      </c>
      <c r="J30" s="2"/>
    </row>
    <row r="31" spans="1:10" x14ac:dyDescent="0.85">
      <c r="A31" s="1"/>
      <c r="E31" s="345">
        <f t="shared" si="2"/>
        <v>296</v>
      </c>
      <c r="F31" s="345"/>
      <c r="G31" s="471">
        <f>'TMR 30-24 Tally'!G178</f>
        <v>9349.3999999999978</v>
      </c>
      <c r="H31" s="471"/>
      <c r="I31">
        <f t="shared" si="1"/>
        <v>25</v>
      </c>
      <c r="J31" s="2"/>
    </row>
    <row r="32" spans="1:10" x14ac:dyDescent="0.85">
      <c r="A32" s="1"/>
      <c r="E32" s="345">
        <f t="shared" si="2"/>
        <v>297</v>
      </c>
      <c r="F32" s="345"/>
      <c r="G32" s="471">
        <f>'TMR 30-24 Tally'!G179</f>
        <v>9380.7699999999986</v>
      </c>
      <c r="H32" s="471"/>
      <c r="I32">
        <f t="shared" si="1"/>
        <v>26</v>
      </c>
      <c r="J32" s="2"/>
    </row>
    <row r="33" spans="1:10" x14ac:dyDescent="0.85">
      <c r="A33" s="1"/>
      <c r="E33" s="345">
        <f t="shared" si="2"/>
        <v>298</v>
      </c>
      <c r="F33" s="345"/>
      <c r="G33" s="471">
        <f>'TMR 30-24 Tally'!G180</f>
        <v>9412.0699999999979</v>
      </c>
      <c r="H33" s="471"/>
      <c r="I33">
        <f t="shared" si="1"/>
        <v>27</v>
      </c>
      <c r="J33" s="2"/>
    </row>
    <row r="34" spans="1:10" x14ac:dyDescent="0.85">
      <c r="A34" s="1"/>
      <c r="E34" s="345">
        <f t="shared" si="2"/>
        <v>299</v>
      </c>
      <c r="F34" s="345"/>
      <c r="G34" s="471">
        <f>'TMR 30-24 Tally'!G181</f>
        <v>9443.3899999999976</v>
      </c>
      <c r="H34" s="471"/>
      <c r="I34">
        <f t="shared" si="1"/>
        <v>28</v>
      </c>
      <c r="J34" s="2"/>
    </row>
    <row r="35" spans="1:10" x14ac:dyDescent="0.85">
      <c r="A35" s="1"/>
      <c r="E35" s="345">
        <f t="shared" si="2"/>
        <v>300</v>
      </c>
      <c r="F35" s="345"/>
      <c r="G35" s="471">
        <f>'TMR 30-24 Tally'!G182</f>
        <v>9474.739999999998</v>
      </c>
      <c r="H35" s="471"/>
      <c r="I35">
        <f t="shared" si="1"/>
        <v>29</v>
      </c>
      <c r="J35" s="2"/>
    </row>
    <row r="36" spans="1:10" x14ac:dyDescent="0.85">
      <c r="A36" s="1"/>
      <c r="E36" s="345">
        <f t="shared" ref="E36:E40" si="3">E35+1</f>
        <v>301</v>
      </c>
      <c r="F36" s="345"/>
      <c r="G36" s="471">
        <f>'TMR 30-24 Tally'!G183</f>
        <v>9505.2899999999972</v>
      </c>
      <c r="H36" s="471"/>
      <c r="I36">
        <f t="shared" si="1"/>
        <v>30</v>
      </c>
      <c r="J36" s="2"/>
    </row>
    <row r="37" spans="1:10" x14ac:dyDescent="0.85">
      <c r="A37" s="1"/>
      <c r="E37" s="345">
        <f t="shared" si="3"/>
        <v>302</v>
      </c>
      <c r="F37" s="345"/>
      <c r="G37" s="471">
        <f>'TMR 30-24 Tally'!G184</f>
        <v>9534.8399999999965</v>
      </c>
      <c r="H37" s="471"/>
      <c r="I37">
        <f t="shared" si="1"/>
        <v>31</v>
      </c>
      <c r="J37" s="2"/>
    </row>
    <row r="38" spans="1:10" x14ac:dyDescent="0.85">
      <c r="A38" s="1"/>
      <c r="E38" s="345">
        <f t="shared" si="3"/>
        <v>303</v>
      </c>
      <c r="F38" s="345"/>
      <c r="G38" s="471">
        <f>'TMR 30-24 Tally'!G185</f>
        <v>9566.1899999999969</v>
      </c>
      <c r="H38" s="471"/>
      <c r="I38">
        <f t="shared" si="1"/>
        <v>32</v>
      </c>
      <c r="J38" s="2"/>
    </row>
    <row r="39" spans="1:10" x14ac:dyDescent="0.85">
      <c r="A39" s="1"/>
      <c r="E39" s="345">
        <f t="shared" si="3"/>
        <v>304</v>
      </c>
      <c r="F39" s="345"/>
      <c r="G39" s="471">
        <f>'TMR 30-24 Tally'!G186</f>
        <v>9597.4899999999961</v>
      </c>
      <c r="H39" s="471"/>
      <c r="I39">
        <f t="shared" si="1"/>
        <v>33</v>
      </c>
      <c r="J39" s="2"/>
    </row>
    <row r="40" spans="1:10" x14ac:dyDescent="0.85">
      <c r="A40" s="1"/>
      <c r="E40" s="345">
        <f t="shared" si="3"/>
        <v>305</v>
      </c>
      <c r="F40" s="345"/>
      <c r="G40" s="471">
        <f>'TMR 30-24 Tally'!G187</f>
        <v>9628.7999999999956</v>
      </c>
      <c r="H40" s="471"/>
      <c r="I40">
        <f t="shared" si="1"/>
        <v>34</v>
      </c>
      <c r="J40" s="2"/>
    </row>
    <row r="41" spans="1:10" x14ac:dyDescent="0.85">
      <c r="A41" s="1"/>
      <c r="E41" s="345">
        <f t="shared" ref="E41:E44" si="4">E40+1</f>
        <v>306</v>
      </c>
      <c r="F41" s="345"/>
      <c r="G41" s="471">
        <f>'TMR 30-24 Tally'!G188</f>
        <v>9660.1099999999951</v>
      </c>
      <c r="H41" s="471"/>
      <c r="I41">
        <f t="shared" ref="I41:I44" si="5">I40+1</f>
        <v>35</v>
      </c>
      <c r="J41" s="2"/>
    </row>
    <row r="42" spans="1:10" x14ac:dyDescent="0.85">
      <c r="A42" s="1"/>
      <c r="E42" s="345">
        <f t="shared" si="4"/>
        <v>307</v>
      </c>
      <c r="F42" s="345"/>
      <c r="G42" s="471">
        <f>'TMR 30-24 Tally'!G189</f>
        <v>9691.4199999999946</v>
      </c>
      <c r="H42" s="471"/>
      <c r="I42">
        <f t="shared" si="5"/>
        <v>36</v>
      </c>
      <c r="J42" s="2"/>
    </row>
    <row r="43" spans="1:10" x14ac:dyDescent="0.85">
      <c r="A43" s="1"/>
      <c r="E43" s="345">
        <f t="shared" si="4"/>
        <v>308</v>
      </c>
      <c r="F43" s="345"/>
      <c r="G43" s="471">
        <f>'TMR 30-24 Tally'!G190</f>
        <v>9722.7299999999941</v>
      </c>
      <c r="H43" s="471"/>
      <c r="I43">
        <f t="shared" si="5"/>
        <v>37</v>
      </c>
      <c r="J43" s="2"/>
    </row>
    <row r="44" spans="1:10" x14ac:dyDescent="0.85">
      <c r="A44" s="1"/>
      <c r="E44" s="345">
        <f t="shared" si="4"/>
        <v>309</v>
      </c>
      <c r="F44" s="345"/>
      <c r="G44" s="471">
        <f>'TMR 30-24 Tally'!G191</f>
        <v>9754.0399999999936</v>
      </c>
      <c r="H44" s="471"/>
      <c r="I44">
        <f t="shared" si="5"/>
        <v>38</v>
      </c>
      <c r="J44" s="2"/>
    </row>
    <row r="45" spans="1:10" ht="15.25" thickBot="1" x14ac:dyDescent="1">
      <c r="A45" s="3"/>
      <c r="B45" s="4"/>
      <c r="C45" s="4"/>
      <c r="D45" s="4"/>
      <c r="E45" s="4"/>
      <c r="F45" s="4"/>
      <c r="G45" s="4"/>
      <c r="H45" s="4"/>
      <c r="I45" s="4"/>
      <c r="J45" s="5"/>
    </row>
  </sheetData>
  <mergeCells count="100">
    <mergeCell ref="A1:B1"/>
    <mergeCell ref="A2:B2"/>
    <mergeCell ref="C1:D1"/>
    <mergeCell ref="C2:D2"/>
    <mergeCell ref="E1:F1"/>
    <mergeCell ref="E2:F2"/>
    <mergeCell ref="A6:B6"/>
    <mergeCell ref="A3:B3"/>
    <mergeCell ref="A4:B4"/>
    <mergeCell ref="C4:D4"/>
    <mergeCell ref="A8:B8"/>
    <mergeCell ref="C6:D6"/>
    <mergeCell ref="A7:B7"/>
    <mergeCell ref="C7:D7"/>
    <mergeCell ref="C8:D8"/>
    <mergeCell ref="G5:H5"/>
    <mergeCell ref="E7:F7"/>
    <mergeCell ref="G7:H7"/>
    <mergeCell ref="E8:F8"/>
    <mergeCell ref="G8:H8"/>
    <mergeCell ref="E6:F6"/>
    <mergeCell ref="E10:F10"/>
    <mergeCell ref="G10:H10"/>
    <mergeCell ref="E11:F11"/>
    <mergeCell ref="G11:H11"/>
    <mergeCell ref="G6:H6"/>
    <mergeCell ref="E15:F15"/>
    <mergeCell ref="G15:H15"/>
    <mergeCell ref="E16:F16"/>
    <mergeCell ref="G16:H16"/>
    <mergeCell ref="E17:F17"/>
    <mergeCell ref="G17:H17"/>
    <mergeCell ref="E18:F18"/>
    <mergeCell ref="G18:H18"/>
    <mergeCell ref="E19:F19"/>
    <mergeCell ref="G19:H19"/>
    <mergeCell ref="E20:F20"/>
    <mergeCell ref="G20:H20"/>
    <mergeCell ref="G21:H21"/>
    <mergeCell ref="E22:F22"/>
    <mergeCell ref="G22:H22"/>
    <mergeCell ref="E23:F23"/>
    <mergeCell ref="G23:H23"/>
    <mergeCell ref="E26:F26"/>
    <mergeCell ref="G26:H26"/>
    <mergeCell ref="A14:B14"/>
    <mergeCell ref="G1:H1"/>
    <mergeCell ref="G2:H2"/>
    <mergeCell ref="E4:F4"/>
    <mergeCell ref="A10:C10"/>
    <mergeCell ref="E12:F12"/>
    <mergeCell ref="G12:H12"/>
    <mergeCell ref="E13:F13"/>
    <mergeCell ref="G13:H13"/>
    <mergeCell ref="E14:F14"/>
    <mergeCell ref="G14:H14"/>
    <mergeCell ref="E9:F9"/>
    <mergeCell ref="G9:H9"/>
    <mergeCell ref="E21:F21"/>
    <mergeCell ref="E41:F41"/>
    <mergeCell ref="G41:H41"/>
    <mergeCell ref="E36:F36"/>
    <mergeCell ref="G36:H36"/>
    <mergeCell ref="E37:F37"/>
    <mergeCell ref="G37:H37"/>
    <mergeCell ref="E38:F38"/>
    <mergeCell ref="G38:H38"/>
    <mergeCell ref="E39:F39"/>
    <mergeCell ref="G39:H39"/>
    <mergeCell ref="E40:F40"/>
    <mergeCell ref="G40:H40"/>
    <mergeCell ref="I6:J6"/>
    <mergeCell ref="E33:F33"/>
    <mergeCell ref="G33:H33"/>
    <mergeCell ref="E34:F34"/>
    <mergeCell ref="G34:H34"/>
    <mergeCell ref="G32:H32"/>
    <mergeCell ref="E27:F27"/>
    <mergeCell ref="G27:H27"/>
    <mergeCell ref="E28:F28"/>
    <mergeCell ref="G28:H28"/>
    <mergeCell ref="E29:F29"/>
    <mergeCell ref="G29:H29"/>
    <mergeCell ref="E24:F24"/>
    <mergeCell ref="G24:H24"/>
    <mergeCell ref="E25:F25"/>
    <mergeCell ref="G25:H25"/>
    <mergeCell ref="E35:F35"/>
    <mergeCell ref="G35:H35"/>
    <mergeCell ref="E30:F30"/>
    <mergeCell ref="G30:H30"/>
    <mergeCell ref="E31:F31"/>
    <mergeCell ref="G31:H31"/>
    <mergeCell ref="E32:F32"/>
    <mergeCell ref="E42:F42"/>
    <mergeCell ref="G42:H42"/>
    <mergeCell ref="E43:F43"/>
    <mergeCell ref="G43:H43"/>
    <mergeCell ref="E44:F44"/>
    <mergeCell ref="G44:H44"/>
  </mergeCells>
  <conditionalFormatting sqref="G10:H10">
    <cfRule type="colorScale" priority="2">
      <colorScale>
        <cfvo type="num" val="$A$4-15"/>
        <cfvo type="max"/>
        <color rgb="FFFF7128"/>
        <color rgb="FFFFEF9C"/>
      </colorScale>
    </cfRule>
  </conditionalFormatting>
  <conditionalFormatting sqref="G11:H11">
    <cfRule type="colorScale" priority="1">
      <colorScale>
        <cfvo type="num" val="$A$4+15"/>
        <cfvo type="max"/>
        <color rgb="FFFF7128"/>
        <color rgb="FFFFEF9C"/>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18B21-501C-49C3-9BF1-F025AB65EAD9}">
  <sheetPr>
    <tabColor indexed="10"/>
  </sheetPr>
  <dimension ref="A1:T519"/>
  <sheetViews>
    <sheetView showGridLines="0" topLeftCell="A16" zoomScale="90" zoomScaleNormal="90" workbookViewId="0">
      <selection activeCell="O22" sqref="O22:O23"/>
    </sheetView>
  </sheetViews>
  <sheetFormatPr defaultRowHeight="12.9" x14ac:dyDescent="0.65"/>
  <cols>
    <col min="1" max="1" width="5.265625" style="79" customWidth="1"/>
    <col min="2" max="2" width="5" style="81" customWidth="1"/>
    <col min="3" max="3" width="5.07421875" style="145" customWidth="1"/>
    <col min="4" max="4" width="9.8046875" style="79" customWidth="1"/>
    <col min="5" max="5" width="10.57421875" style="79" customWidth="1"/>
    <col min="6" max="6" width="12.57421875" style="79" customWidth="1"/>
    <col min="7" max="7" width="13.8046875" style="79" customWidth="1"/>
    <col min="8" max="8" width="11.265625" style="79" customWidth="1"/>
    <col min="9" max="9" width="9.265625" style="79" bestFit="1" customWidth="1"/>
    <col min="10" max="10" width="10.265625" style="79" customWidth="1"/>
    <col min="11" max="11" width="9.8046875" style="79" bestFit="1" customWidth="1"/>
    <col min="12" max="12" width="12.8046875" style="79" customWidth="1"/>
    <col min="13" max="13" width="9.07421875" style="79"/>
    <col min="14" max="14" width="4.57421875" style="79" customWidth="1"/>
    <col min="15" max="15" width="6.265625" style="81" customWidth="1"/>
    <col min="16" max="16" width="9.8046875" style="81" customWidth="1"/>
    <col min="17" max="18" width="9.265625" style="81" bestFit="1" customWidth="1"/>
    <col min="19" max="256" width="9.07421875" style="81"/>
    <col min="257" max="257" width="5.265625" style="81" customWidth="1"/>
    <col min="258" max="258" width="5" style="81" customWidth="1"/>
    <col min="259" max="259" width="5.07421875" style="81" customWidth="1"/>
    <col min="260" max="260" width="9.8046875" style="81" customWidth="1"/>
    <col min="261" max="261" width="10.57421875" style="81" customWidth="1"/>
    <col min="262" max="262" width="12.57421875" style="81" customWidth="1"/>
    <col min="263" max="263" width="13.8046875" style="81" customWidth="1"/>
    <col min="264" max="264" width="11.265625" style="81" customWidth="1"/>
    <col min="265" max="265" width="9.265625" style="81" bestFit="1" customWidth="1"/>
    <col min="266" max="266" width="10.265625" style="81" customWidth="1"/>
    <col min="267" max="267" width="9.8046875" style="81" bestFit="1" customWidth="1"/>
    <col min="268" max="268" width="12.8046875" style="81" customWidth="1"/>
    <col min="269" max="269" width="9.07421875" style="81"/>
    <col min="270" max="270" width="4.57421875" style="81" customWidth="1"/>
    <col min="271" max="271" width="6.265625" style="81" customWidth="1"/>
    <col min="272" max="272" width="9.8046875" style="81" customWidth="1"/>
    <col min="273" max="274" width="9.265625" style="81" bestFit="1" customWidth="1"/>
    <col min="275" max="512" width="9.07421875" style="81"/>
    <col min="513" max="513" width="5.265625" style="81" customWidth="1"/>
    <col min="514" max="514" width="5" style="81" customWidth="1"/>
    <col min="515" max="515" width="5.07421875" style="81" customWidth="1"/>
    <col min="516" max="516" width="9.8046875" style="81" customWidth="1"/>
    <col min="517" max="517" width="10.57421875" style="81" customWidth="1"/>
    <col min="518" max="518" width="12.57421875" style="81" customWidth="1"/>
    <col min="519" max="519" width="13.8046875" style="81" customWidth="1"/>
    <col min="520" max="520" width="11.265625" style="81" customWidth="1"/>
    <col min="521" max="521" width="9.265625" style="81" bestFit="1" customWidth="1"/>
    <col min="522" max="522" width="10.265625" style="81" customWidth="1"/>
    <col min="523" max="523" width="9.8046875" style="81" bestFit="1" customWidth="1"/>
    <col min="524" max="524" width="12.8046875" style="81" customWidth="1"/>
    <col min="525" max="525" width="9.07421875" style="81"/>
    <col min="526" max="526" width="4.57421875" style="81" customWidth="1"/>
    <col min="527" max="527" width="6.265625" style="81" customWidth="1"/>
    <col min="528" max="528" width="9.8046875" style="81" customWidth="1"/>
    <col min="529" max="530" width="9.265625" style="81" bestFit="1" customWidth="1"/>
    <col min="531" max="768" width="9.07421875" style="81"/>
    <col min="769" max="769" width="5.265625" style="81" customWidth="1"/>
    <col min="770" max="770" width="5" style="81" customWidth="1"/>
    <col min="771" max="771" width="5.07421875" style="81" customWidth="1"/>
    <col min="772" max="772" width="9.8046875" style="81" customWidth="1"/>
    <col min="773" max="773" width="10.57421875" style="81" customWidth="1"/>
    <col min="774" max="774" width="12.57421875" style="81" customWidth="1"/>
    <col min="775" max="775" width="13.8046875" style="81" customWidth="1"/>
    <col min="776" max="776" width="11.265625" style="81" customWidth="1"/>
    <col min="777" max="777" width="9.265625" style="81" bestFit="1" customWidth="1"/>
    <col min="778" max="778" width="10.265625" style="81" customWidth="1"/>
    <col min="779" max="779" width="9.8046875" style="81" bestFit="1" customWidth="1"/>
    <col min="780" max="780" width="12.8046875" style="81" customWidth="1"/>
    <col min="781" max="781" width="9.07421875" style="81"/>
    <col min="782" max="782" width="4.57421875" style="81" customWidth="1"/>
    <col min="783" max="783" width="6.265625" style="81" customWidth="1"/>
    <col min="784" max="784" width="9.8046875" style="81" customWidth="1"/>
    <col min="785" max="786" width="9.265625" style="81" bestFit="1" customWidth="1"/>
    <col min="787" max="1024" width="9.07421875" style="81"/>
    <col min="1025" max="1025" width="5.265625" style="81" customWidth="1"/>
    <col min="1026" max="1026" width="5" style="81" customWidth="1"/>
    <col min="1027" max="1027" width="5.07421875" style="81" customWidth="1"/>
    <col min="1028" max="1028" width="9.8046875" style="81" customWidth="1"/>
    <col min="1029" max="1029" width="10.57421875" style="81" customWidth="1"/>
    <col min="1030" max="1030" width="12.57421875" style="81" customWidth="1"/>
    <col min="1031" max="1031" width="13.8046875" style="81" customWidth="1"/>
    <col min="1032" max="1032" width="11.265625" style="81" customWidth="1"/>
    <col min="1033" max="1033" width="9.265625" style="81" bestFit="1" customWidth="1"/>
    <col min="1034" max="1034" width="10.265625" style="81" customWidth="1"/>
    <col min="1035" max="1035" width="9.8046875" style="81" bestFit="1" customWidth="1"/>
    <col min="1036" max="1036" width="12.8046875" style="81" customWidth="1"/>
    <col min="1037" max="1037" width="9.07421875" style="81"/>
    <col min="1038" max="1038" width="4.57421875" style="81" customWidth="1"/>
    <col min="1039" max="1039" width="6.265625" style="81" customWidth="1"/>
    <col min="1040" max="1040" width="9.8046875" style="81" customWidth="1"/>
    <col min="1041" max="1042" width="9.265625" style="81" bestFit="1" customWidth="1"/>
    <col min="1043" max="1280" width="9.07421875" style="81"/>
    <col min="1281" max="1281" width="5.265625" style="81" customWidth="1"/>
    <col min="1282" max="1282" width="5" style="81" customWidth="1"/>
    <col min="1283" max="1283" width="5.07421875" style="81" customWidth="1"/>
    <col min="1284" max="1284" width="9.8046875" style="81" customWidth="1"/>
    <col min="1285" max="1285" width="10.57421875" style="81" customWidth="1"/>
    <col min="1286" max="1286" width="12.57421875" style="81" customWidth="1"/>
    <col min="1287" max="1287" width="13.8046875" style="81" customWidth="1"/>
    <col min="1288" max="1288" width="11.265625" style="81" customWidth="1"/>
    <col min="1289" max="1289" width="9.265625" style="81" bestFit="1" customWidth="1"/>
    <col min="1290" max="1290" width="10.265625" style="81" customWidth="1"/>
    <col min="1291" max="1291" width="9.8046875" style="81" bestFit="1" customWidth="1"/>
    <col min="1292" max="1292" width="12.8046875" style="81" customWidth="1"/>
    <col min="1293" max="1293" width="9.07421875" style="81"/>
    <col min="1294" max="1294" width="4.57421875" style="81" customWidth="1"/>
    <col min="1295" max="1295" width="6.265625" style="81" customWidth="1"/>
    <col min="1296" max="1296" width="9.8046875" style="81" customWidth="1"/>
    <col min="1297" max="1298" width="9.265625" style="81" bestFit="1" customWidth="1"/>
    <col min="1299" max="1536" width="9.07421875" style="81"/>
    <col min="1537" max="1537" width="5.265625" style="81" customWidth="1"/>
    <col min="1538" max="1538" width="5" style="81" customWidth="1"/>
    <col min="1539" max="1539" width="5.07421875" style="81" customWidth="1"/>
    <col min="1540" max="1540" width="9.8046875" style="81" customWidth="1"/>
    <col min="1541" max="1541" width="10.57421875" style="81" customWidth="1"/>
    <col min="1542" max="1542" width="12.57421875" style="81" customWidth="1"/>
    <col min="1543" max="1543" width="13.8046875" style="81" customWidth="1"/>
    <col min="1544" max="1544" width="11.265625" style="81" customWidth="1"/>
    <col min="1545" max="1545" width="9.265625" style="81" bestFit="1" customWidth="1"/>
    <col min="1546" max="1546" width="10.265625" style="81" customWidth="1"/>
    <col min="1547" max="1547" width="9.8046875" style="81" bestFit="1" customWidth="1"/>
    <col min="1548" max="1548" width="12.8046875" style="81" customWidth="1"/>
    <col min="1549" max="1549" width="9.07421875" style="81"/>
    <col min="1550" max="1550" width="4.57421875" style="81" customWidth="1"/>
    <col min="1551" max="1551" width="6.265625" style="81" customWidth="1"/>
    <col min="1552" max="1552" width="9.8046875" style="81" customWidth="1"/>
    <col min="1553" max="1554" width="9.265625" style="81" bestFit="1" customWidth="1"/>
    <col min="1555" max="1792" width="9.07421875" style="81"/>
    <col min="1793" max="1793" width="5.265625" style="81" customWidth="1"/>
    <col min="1794" max="1794" width="5" style="81" customWidth="1"/>
    <col min="1795" max="1795" width="5.07421875" style="81" customWidth="1"/>
    <col min="1796" max="1796" width="9.8046875" style="81" customWidth="1"/>
    <col min="1797" max="1797" width="10.57421875" style="81" customWidth="1"/>
    <col min="1798" max="1798" width="12.57421875" style="81" customWidth="1"/>
    <col min="1799" max="1799" width="13.8046875" style="81" customWidth="1"/>
    <col min="1800" max="1800" width="11.265625" style="81" customWidth="1"/>
    <col min="1801" max="1801" width="9.265625" style="81" bestFit="1" customWidth="1"/>
    <col min="1802" max="1802" width="10.265625" style="81" customWidth="1"/>
    <col min="1803" max="1803" width="9.8046875" style="81" bestFit="1" customWidth="1"/>
    <col min="1804" max="1804" width="12.8046875" style="81" customWidth="1"/>
    <col min="1805" max="1805" width="9.07421875" style="81"/>
    <col min="1806" max="1806" width="4.57421875" style="81" customWidth="1"/>
    <col min="1807" max="1807" width="6.265625" style="81" customWidth="1"/>
    <col min="1808" max="1808" width="9.8046875" style="81" customWidth="1"/>
    <col min="1809" max="1810" width="9.265625" style="81" bestFit="1" customWidth="1"/>
    <col min="1811" max="2048" width="9.07421875" style="81"/>
    <col min="2049" max="2049" width="5.265625" style="81" customWidth="1"/>
    <col min="2050" max="2050" width="5" style="81" customWidth="1"/>
    <col min="2051" max="2051" width="5.07421875" style="81" customWidth="1"/>
    <col min="2052" max="2052" width="9.8046875" style="81" customWidth="1"/>
    <col min="2053" max="2053" width="10.57421875" style="81" customWidth="1"/>
    <col min="2054" max="2054" width="12.57421875" style="81" customWidth="1"/>
    <col min="2055" max="2055" width="13.8046875" style="81" customWidth="1"/>
    <col min="2056" max="2056" width="11.265625" style="81" customWidth="1"/>
    <col min="2057" max="2057" width="9.265625" style="81" bestFit="1" customWidth="1"/>
    <col min="2058" max="2058" width="10.265625" style="81" customWidth="1"/>
    <col min="2059" max="2059" width="9.8046875" style="81" bestFit="1" customWidth="1"/>
    <col min="2060" max="2060" width="12.8046875" style="81" customWidth="1"/>
    <col min="2061" max="2061" width="9.07421875" style="81"/>
    <col min="2062" max="2062" width="4.57421875" style="81" customWidth="1"/>
    <col min="2063" max="2063" width="6.265625" style="81" customWidth="1"/>
    <col min="2064" max="2064" width="9.8046875" style="81" customWidth="1"/>
    <col min="2065" max="2066" width="9.265625" style="81" bestFit="1" customWidth="1"/>
    <col min="2067" max="2304" width="9.07421875" style="81"/>
    <col min="2305" max="2305" width="5.265625" style="81" customWidth="1"/>
    <col min="2306" max="2306" width="5" style="81" customWidth="1"/>
    <col min="2307" max="2307" width="5.07421875" style="81" customWidth="1"/>
    <col min="2308" max="2308" width="9.8046875" style="81" customWidth="1"/>
    <col min="2309" max="2309" width="10.57421875" style="81" customWidth="1"/>
    <col min="2310" max="2310" width="12.57421875" style="81" customWidth="1"/>
    <col min="2311" max="2311" width="13.8046875" style="81" customWidth="1"/>
    <col min="2312" max="2312" width="11.265625" style="81" customWidth="1"/>
    <col min="2313" max="2313" width="9.265625" style="81" bestFit="1" customWidth="1"/>
    <col min="2314" max="2314" width="10.265625" style="81" customWidth="1"/>
    <col min="2315" max="2315" width="9.8046875" style="81" bestFit="1" customWidth="1"/>
    <col min="2316" max="2316" width="12.8046875" style="81" customWidth="1"/>
    <col min="2317" max="2317" width="9.07421875" style="81"/>
    <col min="2318" max="2318" width="4.57421875" style="81" customWidth="1"/>
    <col min="2319" max="2319" width="6.265625" style="81" customWidth="1"/>
    <col min="2320" max="2320" width="9.8046875" style="81" customWidth="1"/>
    <col min="2321" max="2322" width="9.265625" style="81" bestFit="1" customWidth="1"/>
    <col min="2323" max="2560" width="9.07421875" style="81"/>
    <col min="2561" max="2561" width="5.265625" style="81" customWidth="1"/>
    <col min="2562" max="2562" width="5" style="81" customWidth="1"/>
    <col min="2563" max="2563" width="5.07421875" style="81" customWidth="1"/>
    <col min="2564" max="2564" width="9.8046875" style="81" customWidth="1"/>
    <col min="2565" max="2565" width="10.57421875" style="81" customWidth="1"/>
    <col min="2566" max="2566" width="12.57421875" style="81" customWidth="1"/>
    <col min="2567" max="2567" width="13.8046875" style="81" customWidth="1"/>
    <col min="2568" max="2568" width="11.265625" style="81" customWidth="1"/>
    <col min="2569" max="2569" width="9.265625" style="81" bestFit="1" customWidth="1"/>
    <col min="2570" max="2570" width="10.265625" style="81" customWidth="1"/>
    <col min="2571" max="2571" width="9.8046875" style="81" bestFit="1" customWidth="1"/>
    <col min="2572" max="2572" width="12.8046875" style="81" customWidth="1"/>
    <col min="2573" max="2573" width="9.07421875" style="81"/>
    <col min="2574" max="2574" width="4.57421875" style="81" customWidth="1"/>
    <col min="2575" max="2575" width="6.265625" style="81" customWidth="1"/>
    <col min="2576" max="2576" width="9.8046875" style="81" customWidth="1"/>
    <col min="2577" max="2578" width="9.265625" style="81" bestFit="1" customWidth="1"/>
    <col min="2579" max="2816" width="9.07421875" style="81"/>
    <col min="2817" max="2817" width="5.265625" style="81" customWidth="1"/>
    <col min="2818" max="2818" width="5" style="81" customWidth="1"/>
    <col min="2819" max="2819" width="5.07421875" style="81" customWidth="1"/>
    <col min="2820" max="2820" width="9.8046875" style="81" customWidth="1"/>
    <col min="2821" max="2821" width="10.57421875" style="81" customWidth="1"/>
    <col min="2822" max="2822" width="12.57421875" style="81" customWidth="1"/>
    <col min="2823" max="2823" width="13.8046875" style="81" customWidth="1"/>
    <col min="2824" max="2824" width="11.265625" style="81" customWidth="1"/>
    <col min="2825" max="2825" width="9.265625" style="81" bestFit="1" customWidth="1"/>
    <col min="2826" max="2826" width="10.265625" style="81" customWidth="1"/>
    <col min="2827" max="2827" width="9.8046875" style="81" bestFit="1" customWidth="1"/>
    <col min="2828" max="2828" width="12.8046875" style="81" customWidth="1"/>
    <col min="2829" max="2829" width="9.07421875" style="81"/>
    <col min="2830" max="2830" width="4.57421875" style="81" customWidth="1"/>
    <col min="2831" max="2831" width="6.265625" style="81" customWidth="1"/>
    <col min="2832" max="2832" width="9.8046875" style="81" customWidth="1"/>
    <col min="2833" max="2834" width="9.265625" style="81" bestFit="1" customWidth="1"/>
    <col min="2835" max="3072" width="9.07421875" style="81"/>
    <col min="3073" max="3073" width="5.265625" style="81" customWidth="1"/>
    <col min="3074" max="3074" width="5" style="81" customWidth="1"/>
    <col min="3075" max="3075" width="5.07421875" style="81" customWidth="1"/>
    <col min="3076" max="3076" width="9.8046875" style="81" customWidth="1"/>
    <col min="3077" max="3077" width="10.57421875" style="81" customWidth="1"/>
    <col min="3078" max="3078" width="12.57421875" style="81" customWidth="1"/>
    <col min="3079" max="3079" width="13.8046875" style="81" customWidth="1"/>
    <col min="3080" max="3080" width="11.265625" style="81" customWidth="1"/>
    <col min="3081" max="3081" width="9.265625" style="81" bestFit="1" customWidth="1"/>
    <col min="3082" max="3082" width="10.265625" style="81" customWidth="1"/>
    <col min="3083" max="3083" width="9.8046875" style="81" bestFit="1" customWidth="1"/>
    <col min="3084" max="3084" width="12.8046875" style="81" customWidth="1"/>
    <col min="3085" max="3085" width="9.07421875" style="81"/>
    <col min="3086" max="3086" width="4.57421875" style="81" customWidth="1"/>
    <col min="3087" max="3087" width="6.265625" style="81" customWidth="1"/>
    <col min="3088" max="3088" width="9.8046875" style="81" customWidth="1"/>
    <col min="3089" max="3090" width="9.265625" style="81" bestFit="1" customWidth="1"/>
    <col min="3091" max="3328" width="9.07421875" style="81"/>
    <col min="3329" max="3329" width="5.265625" style="81" customWidth="1"/>
    <col min="3330" max="3330" width="5" style="81" customWidth="1"/>
    <col min="3331" max="3331" width="5.07421875" style="81" customWidth="1"/>
    <col min="3332" max="3332" width="9.8046875" style="81" customWidth="1"/>
    <col min="3333" max="3333" width="10.57421875" style="81" customWidth="1"/>
    <col min="3334" max="3334" width="12.57421875" style="81" customWidth="1"/>
    <col min="3335" max="3335" width="13.8046875" style="81" customWidth="1"/>
    <col min="3336" max="3336" width="11.265625" style="81" customWidth="1"/>
    <col min="3337" max="3337" width="9.265625" style="81" bestFit="1" customWidth="1"/>
    <col min="3338" max="3338" width="10.265625" style="81" customWidth="1"/>
    <col min="3339" max="3339" width="9.8046875" style="81" bestFit="1" customWidth="1"/>
    <col min="3340" max="3340" width="12.8046875" style="81" customWidth="1"/>
    <col min="3341" max="3341" width="9.07421875" style="81"/>
    <col min="3342" max="3342" width="4.57421875" style="81" customWidth="1"/>
    <col min="3343" max="3343" width="6.265625" style="81" customWidth="1"/>
    <col min="3344" max="3344" width="9.8046875" style="81" customWidth="1"/>
    <col min="3345" max="3346" width="9.265625" style="81" bestFit="1" customWidth="1"/>
    <col min="3347" max="3584" width="9.07421875" style="81"/>
    <col min="3585" max="3585" width="5.265625" style="81" customWidth="1"/>
    <col min="3586" max="3586" width="5" style="81" customWidth="1"/>
    <col min="3587" max="3587" width="5.07421875" style="81" customWidth="1"/>
    <col min="3588" max="3588" width="9.8046875" style="81" customWidth="1"/>
    <col min="3589" max="3589" width="10.57421875" style="81" customWidth="1"/>
    <col min="3590" max="3590" width="12.57421875" style="81" customWidth="1"/>
    <col min="3591" max="3591" width="13.8046875" style="81" customWidth="1"/>
    <col min="3592" max="3592" width="11.265625" style="81" customWidth="1"/>
    <col min="3593" max="3593" width="9.265625" style="81" bestFit="1" customWidth="1"/>
    <col min="3594" max="3594" width="10.265625" style="81" customWidth="1"/>
    <col min="3595" max="3595" width="9.8046875" style="81" bestFit="1" customWidth="1"/>
    <col min="3596" max="3596" width="12.8046875" style="81" customWidth="1"/>
    <col min="3597" max="3597" width="9.07421875" style="81"/>
    <col min="3598" max="3598" width="4.57421875" style="81" customWidth="1"/>
    <col min="3599" max="3599" width="6.265625" style="81" customWidth="1"/>
    <col min="3600" max="3600" width="9.8046875" style="81" customWidth="1"/>
    <col min="3601" max="3602" width="9.265625" style="81" bestFit="1" customWidth="1"/>
    <col min="3603" max="3840" width="9.07421875" style="81"/>
    <col min="3841" max="3841" width="5.265625" style="81" customWidth="1"/>
    <col min="3842" max="3842" width="5" style="81" customWidth="1"/>
    <col min="3843" max="3843" width="5.07421875" style="81" customWidth="1"/>
    <col min="3844" max="3844" width="9.8046875" style="81" customWidth="1"/>
    <col min="3845" max="3845" width="10.57421875" style="81" customWidth="1"/>
    <col min="3846" max="3846" width="12.57421875" style="81" customWidth="1"/>
    <col min="3847" max="3847" width="13.8046875" style="81" customWidth="1"/>
    <col min="3848" max="3848" width="11.265625" style="81" customWidth="1"/>
    <col min="3849" max="3849" width="9.265625" style="81" bestFit="1" customWidth="1"/>
    <col min="3850" max="3850" width="10.265625" style="81" customWidth="1"/>
    <col min="3851" max="3851" width="9.8046875" style="81" bestFit="1" customWidth="1"/>
    <col min="3852" max="3852" width="12.8046875" style="81" customWidth="1"/>
    <col min="3853" max="3853" width="9.07421875" style="81"/>
    <col min="3854" max="3854" width="4.57421875" style="81" customWidth="1"/>
    <col min="3855" max="3855" width="6.265625" style="81" customWidth="1"/>
    <col min="3856" max="3856" width="9.8046875" style="81" customWidth="1"/>
    <col min="3857" max="3858" width="9.265625" style="81" bestFit="1" customWidth="1"/>
    <col min="3859" max="4096" width="9.07421875" style="81"/>
    <col min="4097" max="4097" width="5.265625" style="81" customWidth="1"/>
    <col min="4098" max="4098" width="5" style="81" customWidth="1"/>
    <col min="4099" max="4099" width="5.07421875" style="81" customWidth="1"/>
    <col min="4100" max="4100" width="9.8046875" style="81" customWidth="1"/>
    <col min="4101" max="4101" width="10.57421875" style="81" customWidth="1"/>
    <col min="4102" max="4102" width="12.57421875" style="81" customWidth="1"/>
    <col min="4103" max="4103" width="13.8046875" style="81" customWidth="1"/>
    <col min="4104" max="4104" width="11.265625" style="81" customWidth="1"/>
    <col min="4105" max="4105" width="9.265625" style="81" bestFit="1" customWidth="1"/>
    <col min="4106" max="4106" width="10.265625" style="81" customWidth="1"/>
    <col min="4107" max="4107" width="9.8046875" style="81" bestFit="1" customWidth="1"/>
    <col min="4108" max="4108" width="12.8046875" style="81" customWidth="1"/>
    <col min="4109" max="4109" width="9.07421875" style="81"/>
    <col min="4110" max="4110" width="4.57421875" style="81" customWidth="1"/>
    <col min="4111" max="4111" width="6.265625" style="81" customWidth="1"/>
    <col min="4112" max="4112" width="9.8046875" style="81" customWidth="1"/>
    <col min="4113" max="4114" width="9.265625" style="81" bestFit="1" customWidth="1"/>
    <col min="4115" max="4352" width="9.07421875" style="81"/>
    <col min="4353" max="4353" width="5.265625" style="81" customWidth="1"/>
    <col min="4354" max="4354" width="5" style="81" customWidth="1"/>
    <col min="4355" max="4355" width="5.07421875" style="81" customWidth="1"/>
    <col min="4356" max="4356" width="9.8046875" style="81" customWidth="1"/>
    <col min="4357" max="4357" width="10.57421875" style="81" customWidth="1"/>
    <col min="4358" max="4358" width="12.57421875" style="81" customWidth="1"/>
    <col min="4359" max="4359" width="13.8046875" style="81" customWidth="1"/>
    <col min="4360" max="4360" width="11.265625" style="81" customWidth="1"/>
    <col min="4361" max="4361" width="9.265625" style="81" bestFit="1" customWidth="1"/>
    <col min="4362" max="4362" width="10.265625" style="81" customWidth="1"/>
    <col min="4363" max="4363" width="9.8046875" style="81" bestFit="1" customWidth="1"/>
    <col min="4364" max="4364" width="12.8046875" style="81" customWidth="1"/>
    <col min="4365" max="4365" width="9.07421875" style="81"/>
    <col min="4366" max="4366" width="4.57421875" style="81" customWidth="1"/>
    <col min="4367" max="4367" width="6.265625" style="81" customWidth="1"/>
    <col min="4368" max="4368" width="9.8046875" style="81" customWidth="1"/>
    <col min="4369" max="4370" width="9.265625" style="81" bestFit="1" customWidth="1"/>
    <col min="4371" max="4608" width="9.07421875" style="81"/>
    <col min="4609" max="4609" width="5.265625" style="81" customWidth="1"/>
    <col min="4610" max="4610" width="5" style="81" customWidth="1"/>
    <col min="4611" max="4611" width="5.07421875" style="81" customWidth="1"/>
    <col min="4612" max="4612" width="9.8046875" style="81" customWidth="1"/>
    <col min="4613" max="4613" width="10.57421875" style="81" customWidth="1"/>
    <col min="4614" max="4614" width="12.57421875" style="81" customWidth="1"/>
    <col min="4615" max="4615" width="13.8046875" style="81" customWidth="1"/>
    <col min="4616" max="4616" width="11.265625" style="81" customWidth="1"/>
    <col min="4617" max="4617" width="9.265625" style="81" bestFit="1" customWidth="1"/>
    <col min="4618" max="4618" width="10.265625" style="81" customWidth="1"/>
    <col min="4619" max="4619" width="9.8046875" style="81" bestFit="1" customWidth="1"/>
    <col min="4620" max="4620" width="12.8046875" style="81" customWidth="1"/>
    <col min="4621" max="4621" width="9.07421875" style="81"/>
    <col min="4622" max="4622" width="4.57421875" style="81" customWidth="1"/>
    <col min="4623" max="4623" width="6.265625" style="81" customWidth="1"/>
    <col min="4624" max="4624" width="9.8046875" style="81" customWidth="1"/>
    <col min="4625" max="4626" width="9.265625" style="81" bestFit="1" customWidth="1"/>
    <col min="4627" max="4864" width="9.07421875" style="81"/>
    <col min="4865" max="4865" width="5.265625" style="81" customWidth="1"/>
    <col min="4866" max="4866" width="5" style="81" customWidth="1"/>
    <col min="4867" max="4867" width="5.07421875" style="81" customWidth="1"/>
    <col min="4868" max="4868" width="9.8046875" style="81" customWidth="1"/>
    <col min="4869" max="4869" width="10.57421875" style="81" customWidth="1"/>
    <col min="4870" max="4870" width="12.57421875" style="81" customWidth="1"/>
    <col min="4871" max="4871" width="13.8046875" style="81" customWidth="1"/>
    <col min="4872" max="4872" width="11.265625" style="81" customWidth="1"/>
    <col min="4873" max="4873" width="9.265625" style="81" bestFit="1" customWidth="1"/>
    <col min="4874" max="4874" width="10.265625" style="81" customWidth="1"/>
    <col min="4875" max="4875" width="9.8046875" style="81" bestFit="1" customWidth="1"/>
    <col min="4876" max="4876" width="12.8046875" style="81" customWidth="1"/>
    <col min="4877" max="4877" width="9.07421875" style="81"/>
    <col min="4878" max="4878" width="4.57421875" style="81" customWidth="1"/>
    <col min="4879" max="4879" width="6.265625" style="81" customWidth="1"/>
    <col min="4880" max="4880" width="9.8046875" style="81" customWidth="1"/>
    <col min="4881" max="4882" width="9.265625" style="81" bestFit="1" customWidth="1"/>
    <col min="4883" max="5120" width="9.07421875" style="81"/>
    <col min="5121" max="5121" width="5.265625" style="81" customWidth="1"/>
    <col min="5122" max="5122" width="5" style="81" customWidth="1"/>
    <col min="5123" max="5123" width="5.07421875" style="81" customWidth="1"/>
    <col min="5124" max="5124" width="9.8046875" style="81" customWidth="1"/>
    <col min="5125" max="5125" width="10.57421875" style="81" customWidth="1"/>
    <col min="5126" max="5126" width="12.57421875" style="81" customWidth="1"/>
    <col min="5127" max="5127" width="13.8046875" style="81" customWidth="1"/>
    <col min="5128" max="5128" width="11.265625" style="81" customWidth="1"/>
    <col min="5129" max="5129" width="9.265625" style="81" bestFit="1" customWidth="1"/>
    <col min="5130" max="5130" width="10.265625" style="81" customWidth="1"/>
    <col min="5131" max="5131" width="9.8046875" style="81" bestFit="1" customWidth="1"/>
    <col min="5132" max="5132" width="12.8046875" style="81" customWidth="1"/>
    <col min="5133" max="5133" width="9.07421875" style="81"/>
    <col min="5134" max="5134" width="4.57421875" style="81" customWidth="1"/>
    <col min="5135" max="5135" width="6.265625" style="81" customWidth="1"/>
    <col min="5136" max="5136" width="9.8046875" style="81" customWidth="1"/>
    <col min="5137" max="5138" width="9.265625" style="81" bestFit="1" customWidth="1"/>
    <col min="5139" max="5376" width="9.07421875" style="81"/>
    <col min="5377" max="5377" width="5.265625" style="81" customWidth="1"/>
    <col min="5378" max="5378" width="5" style="81" customWidth="1"/>
    <col min="5379" max="5379" width="5.07421875" style="81" customWidth="1"/>
    <col min="5380" max="5380" width="9.8046875" style="81" customWidth="1"/>
    <col min="5381" max="5381" width="10.57421875" style="81" customWidth="1"/>
    <col min="5382" max="5382" width="12.57421875" style="81" customWidth="1"/>
    <col min="5383" max="5383" width="13.8046875" style="81" customWidth="1"/>
    <col min="5384" max="5384" width="11.265625" style="81" customWidth="1"/>
    <col min="5385" max="5385" width="9.265625" style="81" bestFit="1" customWidth="1"/>
    <col min="5386" max="5386" width="10.265625" style="81" customWidth="1"/>
    <col min="5387" max="5387" width="9.8046875" style="81" bestFit="1" customWidth="1"/>
    <col min="5388" max="5388" width="12.8046875" style="81" customWidth="1"/>
    <col min="5389" max="5389" width="9.07421875" style="81"/>
    <col min="5390" max="5390" width="4.57421875" style="81" customWidth="1"/>
    <col min="5391" max="5391" width="6.265625" style="81" customWidth="1"/>
    <col min="5392" max="5392" width="9.8046875" style="81" customWidth="1"/>
    <col min="5393" max="5394" width="9.265625" style="81" bestFit="1" customWidth="1"/>
    <col min="5395" max="5632" width="9.07421875" style="81"/>
    <col min="5633" max="5633" width="5.265625" style="81" customWidth="1"/>
    <col min="5634" max="5634" width="5" style="81" customWidth="1"/>
    <col min="5635" max="5635" width="5.07421875" style="81" customWidth="1"/>
    <col min="5636" max="5636" width="9.8046875" style="81" customWidth="1"/>
    <col min="5637" max="5637" width="10.57421875" style="81" customWidth="1"/>
    <col min="5638" max="5638" width="12.57421875" style="81" customWidth="1"/>
    <col min="5639" max="5639" width="13.8046875" style="81" customWidth="1"/>
    <col min="5640" max="5640" width="11.265625" style="81" customWidth="1"/>
    <col min="5641" max="5641" width="9.265625" style="81" bestFit="1" customWidth="1"/>
    <col min="5642" max="5642" width="10.265625" style="81" customWidth="1"/>
    <col min="5643" max="5643" width="9.8046875" style="81" bestFit="1" customWidth="1"/>
    <col min="5644" max="5644" width="12.8046875" style="81" customWidth="1"/>
    <col min="5645" max="5645" width="9.07421875" style="81"/>
    <col min="5646" max="5646" width="4.57421875" style="81" customWidth="1"/>
    <col min="5647" max="5647" width="6.265625" style="81" customWidth="1"/>
    <col min="5648" max="5648" width="9.8046875" style="81" customWidth="1"/>
    <col min="5649" max="5650" width="9.265625" style="81" bestFit="1" customWidth="1"/>
    <col min="5651" max="5888" width="9.07421875" style="81"/>
    <col min="5889" max="5889" width="5.265625" style="81" customWidth="1"/>
    <col min="5890" max="5890" width="5" style="81" customWidth="1"/>
    <col min="5891" max="5891" width="5.07421875" style="81" customWidth="1"/>
    <col min="5892" max="5892" width="9.8046875" style="81" customWidth="1"/>
    <col min="5893" max="5893" width="10.57421875" style="81" customWidth="1"/>
    <col min="5894" max="5894" width="12.57421875" style="81" customWidth="1"/>
    <col min="5895" max="5895" width="13.8046875" style="81" customWidth="1"/>
    <col min="5896" max="5896" width="11.265625" style="81" customWidth="1"/>
    <col min="5897" max="5897" width="9.265625" style="81" bestFit="1" customWidth="1"/>
    <col min="5898" max="5898" width="10.265625" style="81" customWidth="1"/>
    <col min="5899" max="5899" width="9.8046875" style="81" bestFit="1" customWidth="1"/>
    <col min="5900" max="5900" width="12.8046875" style="81" customWidth="1"/>
    <col min="5901" max="5901" width="9.07421875" style="81"/>
    <col min="5902" max="5902" width="4.57421875" style="81" customWidth="1"/>
    <col min="5903" max="5903" width="6.265625" style="81" customWidth="1"/>
    <col min="5904" max="5904" width="9.8046875" style="81" customWidth="1"/>
    <col min="5905" max="5906" width="9.265625" style="81" bestFit="1" customWidth="1"/>
    <col min="5907" max="6144" width="9.07421875" style="81"/>
    <col min="6145" max="6145" width="5.265625" style="81" customWidth="1"/>
    <col min="6146" max="6146" width="5" style="81" customWidth="1"/>
    <col min="6147" max="6147" width="5.07421875" style="81" customWidth="1"/>
    <col min="6148" max="6148" width="9.8046875" style="81" customWidth="1"/>
    <col min="6149" max="6149" width="10.57421875" style="81" customWidth="1"/>
    <col min="6150" max="6150" width="12.57421875" style="81" customWidth="1"/>
    <col min="6151" max="6151" width="13.8046875" style="81" customWidth="1"/>
    <col min="6152" max="6152" width="11.265625" style="81" customWidth="1"/>
    <col min="6153" max="6153" width="9.265625" style="81" bestFit="1" customWidth="1"/>
    <col min="6154" max="6154" width="10.265625" style="81" customWidth="1"/>
    <col min="6155" max="6155" width="9.8046875" style="81" bestFit="1" customWidth="1"/>
    <col min="6156" max="6156" width="12.8046875" style="81" customWidth="1"/>
    <col min="6157" max="6157" width="9.07421875" style="81"/>
    <col min="6158" max="6158" width="4.57421875" style="81" customWidth="1"/>
    <col min="6159" max="6159" width="6.265625" style="81" customWidth="1"/>
    <col min="6160" max="6160" width="9.8046875" style="81" customWidth="1"/>
    <col min="6161" max="6162" width="9.265625" style="81" bestFit="1" customWidth="1"/>
    <col min="6163" max="6400" width="9.07421875" style="81"/>
    <col min="6401" max="6401" width="5.265625" style="81" customWidth="1"/>
    <col min="6402" max="6402" width="5" style="81" customWidth="1"/>
    <col min="6403" max="6403" width="5.07421875" style="81" customWidth="1"/>
    <col min="6404" max="6404" width="9.8046875" style="81" customWidth="1"/>
    <col min="6405" max="6405" width="10.57421875" style="81" customWidth="1"/>
    <col min="6406" max="6406" width="12.57421875" style="81" customWidth="1"/>
    <col min="6407" max="6407" width="13.8046875" style="81" customWidth="1"/>
    <col min="6408" max="6408" width="11.265625" style="81" customWidth="1"/>
    <col min="6409" max="6409" width="9.265625" style="81" bestFit="1" customWidth="1"/>
    <col min="6410" max="6410" width="10.265625" style="81" customWidth="1"/>
    <col min="6411" max="6411" width="9.8046875" style="81" bestFit="1" customWidth="1"/>
    <col min="6412" max="6412" width="12.8046875" style="81" customWidth="1"/>
    <col min="6413" max="6413" width="9.07421875" style="81"/>
    <col min="6414" max="6414" width="4.57421875" style="81" customWidth="1"/>
    <col min="6415" max="6415" width="6.265625" style="81" customWidth="1"/>
    <col min="6416" max="6416" width="9.8046875" style="81" customWidth="1"/>
    <col min="6417" max="6418" width="9.265625" style="81" bestFit="1" customWidth="1"/>
    <col min="6419" max="6656" width="9.07421875" style="81"/>
    <col min="6657" max="6657" width="5.265625" style="81" customWidth="1"/>
    <col min="6658" max="6658" width="5" style="81" customWidth="1"/>
    <col min="6659" max="6659" width="5.07421875" style="81" customWidth="1"/>
    <col min="6660" max="6660" width="9.8046875" style="81" customWidth="1"/>
    <col min="6661" max="6661" width="10.57421875" style="81" customWidth="1"/>
    <col min="6662" max="6662" width="12.57421875" style="81" customWidth="1"/>
    <col min="6663" max="6663" width="13.8046875" style="81" customWidth="1"/>
    <col min="6664" max="6664" width="11.265625" style="81" customWidth="1"/>
    <col min="6665" max="6665" width="9.265625" style="81" bestFit="1" customWidth="1"/>
    <col min="6666" max="6666" width="10.265625" style="81" customWidth="1"/>
    <col min="6667" max="6667" width="9.8046875" style="81" bestFit="1" customWidth="1"/>
    <col min="6668" max="6668" width="12.8046875" style="81" customWidth="1"/>
    <col min="6669" max="6669" width="9.07421875" style="81"/>
    <col min="6670" max="6670" width="4.57421875" style="81" customWidth="1"/>
    <col min="6671" max="6671" width="6.265625" style="81" customWidth="1"/>
    <col min="6672" max="6672" width="9.8046875" style="81" customWidth="1"/>
    <col min="6673" max="6674" width="9.265625" style="81" bestFit="1" customWidth="1"/>
    <col min="6675" max="6912" width="9.07421875" style="81"/>
    <col min="6913" max="6913" width="5.265625" style="81" customWidth="1"/>
    <col min="6914" max="6914" width="5" style="81" customWidth="1"/>
    <col min="6915" max="6915" width="5.07421875" style="81" customWidth="1"/>
    <col min="6916" max="6916" width="9.8046875" style="81" customWidth="1"/>
    <col min="6917" max="6917" width="10.57421875" style="81" customWidth="1"/>
    <col min="6918" max="6918" width="12.57421875" style="81" customWidth="1"/>
    <col min="6919" max="6919" width="13.8046875" style="81" customWidth="1"/>
    <col min="6920" max="6920" width="11.265625" style="81" customWidth="1"/>
    <col min="6921" max="6921" width="9.265625" style="81" bestFit="1" customWidth="1"/>
    <col min="6922" max="6922" width="10.265625" style="81" customWidth="1"/>
    <col min="6923" max="6923" width="9.8046875" style="81" bestFit="1" customWidth="1"/>
    <col min="6924" max="6924" width="12.8046875" style="81" customWidth="1"/>
    <col min="6925" max="6925" width="9.07421875" style="81"/>
    <col min="6926" max="6926" width="4.57421875" style="81" customWidth="1"/>
    <col min="6927" max="6927" width="6.265625" style="81" customWidth="1"/>
    <col min="6928" max="6928" width="9.8046875" style="81" customWidth="1"/>
    <col min="6929" max="6930" width="9.265625" style="81" bestFit="1" customWidth="1"/>
    <col min="6931" max="7168" width="9.07421875" style="81"/>
    <col min="7169" max="7169" width="5.265625" style="81" customWidth="1"/>
    <col min="7170" max="7170" width="5" style="81" customWidth="1"/>
    <col min="7171" max="7171" width="5.07421875" style="81" customWidth="1"/>
    <col min="7172" max="7172" width="9.8046875" style="81" customWidth="1"/>
    <col min="7173" max="7173" width="10.57421875" style="81" customWidth="1"/>
    <col min="7174" max="7174" width="12.57421875" style="81" customWidth="1"/>
    <col min="7175" max="7175" width="13.8046875" style="81" customWidth="1"/>
    <col min="7176" max="7176" width="11.265625" style="81" customWidth="1"/>
    <col min="7177" max="7177" width="9.265625" style="81" bestFit="1" customWidth="1"/>
    <col min="7178" max="7178" width="10.265625" style="81" customWidth="1"/>
    <col min="7179" max="7179" width="9.8046875" style="81" bestFit="1" customWidth="1"/>
    <col min="7180" max="7180" width="12.8046875" style="81" customWidth="1"/>
    <col min="7181" max="7181" width="9.07421875" style="81"/>
    <col min="7182" max="7182" width="4.57421875" style="81" customWidth="1"/>
    <col min="7183" max="7183" width="6.265625" style="81" customWidth="1"/>
    <col min="7184" max="7184" width="9.8046875" style="81" customWidth="1"/>
    <col min="7185" max="7186" width="9.265625" style="81" bestFit="1" customWidth="1"/>
    <col min="7187" max="7424" width="9.07421875" style="81"/>
    <col min="7425" max="7425" width="5.265625" style="81" customWidth="1"/>
    <col min="7426" max="7426" width="5" style="81" customWidth="1"/>
    <col min="7427" max="7427" width="5.07421875" style="81" customWidth="1"/>
    <col min="7428" max="7428" width="9.8046875" style="81" customWidth="1"/>
    <col min="7429" max="7429" width="10.57421875" style="81" customWidth="1"/>
    <col min="7430" max="7430" width="12.57421875" style="81" customWidth="1"/>
    <col min="7431" max="7431" width="13.8046875" style="81" customWidth="1"/>
    <col min="7432" max="7432" width="11.265625" style="81" customWidth="1"/>
    <col min="7433" max="7433" width="9.265625" style="81" bestFit="1" customWidth="1"/>
    <col min="7434" max="7434" width="10.265625" style="81" customWidth="1"/>
    <col min="7435" max="7435" width="9.8046875" style="81" bestFit="1" customWidth="1"/>
    <col min="7436" max="7436" width="12.8046875" style="81" customWidth="1"/>
    <col min="7437" max="7437" width="9.07421875" style="81"/>
    <col min="7438" max="7438" width="4.57421875" style="81" customWidth="1"/>
    <col min="7439" max="7439" width="6.265625" style="81" customWidth="1"/>
    <col min="7440" max="7440" width="9.8046875" style="81" customWidth="1"/>
    <col min="7441" max="7442" width="9.265625" style="81" bestFit="1" customWidth="1"/>
    <col min="7443" max="7680" width="9.07421875" style="81"/>
    <col min="7681" max="7681" width="5.265625" style="81" customWidth="1"/>
    <col min="7682" max="7682" width="5" style="81" customWidth="1"/>
    <col min="7683" max="7683" width="5.07421875" style="81" customWidth="1"/>
    <col min="7684" max="7684" width="9.8046875" style="81" customWidth="1"/>
    <col min="7685" max="7685" width="10.57421875" style="81" customWidth="1"/>
    <col min="7686" max="7686" width="12.57421875" style="81" customWidth="1"/>
    <col min="7687" max="7687" width="13.8046875" style="81" customWidth="1"/>
    <col min="7688" max="7688" width="11.265625" style="81" customWidth="1"/>
    <col min="7689" max="7689" width="9.265625" style="81" bestFit="1" customWidth="1"/>
    <col min="7690" max="7690" width="10.265625" style="81" customWidth="1"/>
    <col min="7691" max="7691" width="9.8046875" style="81" bestFit="1" customWidth="1"/>
    <col min="7692" max="7692" width="12.8046875" style="81" customWidth="1"/>
    <col min="7693" max="7693" width="9.07421875" style="81"/>
    <col min="7694" max="7694" width="4.57421875" style="81" customWidth="1"/>
    <col min="7695" max="7695" width="6.265625" style="81" customWidth="1"/>
    <col min="7696" max="7696" width="9.8046875" style="81" customWidth="1"/>
    <col min="7697" max="7698" width="9.265625" style="81" bestFit="1" customWidth="1"/>
    <col min="7699" max="7936" width="9.07421875" style="81"/>
    <col min="7937" max="7937" width="5.265625" style="81" customWidth="1"/>
    <col min="7938" max="7938" width="5" style="81" customWidth="1"/>
    <col min="7939" max="7939" width="5.07421875" style="81" customWidth="1"/>
    <col min="7940" max="7940" width="9.8046875" style="81" customWidth="1"/>
    <col min="7941" max="7941" width="10.57421875" style="81" customWidth="1"/>
    <col min="7942" max="7942" width="12.57421875" style="81" customWidth="1"/>
    <col min="7943" max="7943" width="13.8046875" style="81" customWidth="1"/>
    <col min="7944" max="7944" width="11.265625" style="81" customWidth="1"/>
    <col min="7945" max="7945" width="9.265625" style="81" bestFit="1" customWidth="1"/>
    <col min="7946" max="7946" width="10.265625" style="81" customWidth="1"/>
    <col min="7947" max="7947" width="9.8046875" style="81" bestFit="1" customWidth="1"/>
    <col min="7948" max="7948" width="12.8046875" style="81" customWidth="1"/>
    <col min="7949" max="7949" width="9.07421875" style="81"/>
    <col min="7950" max="7950" width="4.57421875" style="81" customWidth="1"/>
    <col min="7951" max="7951" width="6.265625" style="81" customWidth="1"/>
    <col min="7952" max="7952" width="9.8046875" style="81" customWidth="1"/>
    <col min="7953" max="7954" width="9.265625" style="81" bestFit="1" customWidth="1"/>
    <col min="7955" max="8192" width="9.07421875" style="81"/>
    <col min="8193" max="8193" width="5.265625" style="81" customWidth="1"/>
    <col min="8194" max="8194" width="5" style="81" customWidth="1"/>
    <col min="8195" max="8195" width="5.07421875" style="81" customWidth="1"/>
    <col min="8196" max="8196" width="9.8046875" style="81" customWidth="1"/>
    <col min="8197" max="8197" width="10.57421875" style="81" customWidth="1"/>
    <col min="8198" max="8198" width="12.57421875" style="81" customWidth="1"/>
    <col min="8199" max="8199" width="13.8046875" style="81" customWidth="1"/>
    <col min="8200" max="8200" width="11.265625" style="81" customWidth="1"/>
    <col min="8201" max="8201" width="9.265625" style="81" bestFit="1" customWidth="1"/>
    <col min="8202" max="8202" width="10.265625" style="81" customWidth="1"/>
    <col min="8203" max="8203" width="9.8046875" style="81" bestFit="1" customWidth="1"/>
    <col min="8204" max="8204" width="12.8046875" style="81" customWidth="1"/>
    <col min="8205" max="8205" width="9.07421875" style="81"/>
    <col min="8206" max="8206" width="4.57421875" style="81" customWidth="1"/>
    <col min="8207" max="8207" width="6.265625" style="81" customWidth="1"/>
    <col min="8208" max="8208" width="9.8046875" style="81" customWidth="1"/>
    <col min="8209" max="8210" width="9.265625" style="81" bestFit="1" customWidth="1"/>
    <col min="8211" max="8448" width="9.07421875" style="81"/>
    <col min="8449" max="8449" width="5.265625" style="81" customWidth="1"/>
    <col min="8450" max="8450" width="5" style="81" customWidth="1"/>
    <col min="8451" max="8451" width="5.07421875" style="81" customWidth="1"/>
    <col min="8452" max="8452" width="9.8046875" style="81" customWidth="1"/>
    <col min="8453" max="8453" width="10.57421875" style="81" customWidth="1"/>
    <col min="8454" max="8454" width="12.57421875" style="81" customWidth="1"/>
    <col min="8455" max="8455" width="13.8046875" style="81" customWidth="1"/>
    <col min="8456" max="8456" width="11.265625" style="81" customWidth="1"/>
    <col min="8457" max="8457" width="9.265625" style="81" bestFit="1" customWidth="1"/>
    <col min="8458" max="8458" width="10.265625" style="81" customWidth="1"/>
    <col min="8459" max="8459" width="9.8046875" style="81" bestFit="1" customWidth="1"/>
    <col min="8460" max="8460" width="12.8046875" style="81" customWidth="1"/>
    <col min="8461" max="8461" width="9.07421875" style="81"/>
    <col min="8462" max="8462" width="4.57421875" style="81" customWidth="1"/>
    <col min="8463" max="8463" width="6.265625" style="81" customWidth="1"/>
    <col min="8464" max="8464" width="9.8046875" style="81" customWidth="1"/>
    <col min="8465" max="8466" width="9.265625" style="81" bestFit="1" customWidth="1"/>
    <col min="8467" max="8704" width="9.07421875" style="81"/>
    <col min="8705" max="8705" width="5.265625" style="81" customWidth="1"/>
    <col min="8706" max="8706" width="5" style="81" customWidth="1"/>
    <col min="8707" max="8707" width="5.07421875" style="81" customWidth="1"/>
    <col min="8708" max="8708" width="9.8046875" style="81" customWidth="1"/>
    <col min="8709" max="8709" width="10.57421875" style="81" customWidth="1"/>
    <col min="8710" max="8710" width="12.57421875" style="81" customWidth="1"/>
    <col min="8711" max="8711" width="13.8046875" style="81" customWidth="1"/>
    <col min="8712" max="8712" width="11.265625" style="81" customWidth="1"/>
    <col min="8713" max="8713" width="9.265625" style="81" bestFit="1" customWidth="1"/>
    <col min="8714" max="8714" width="10.265625" style="81" customWidth="1"/>
    <col min="8715" max="8715" width="9.8046875" style="81" bestFit="1" customWidth="1"/>
    <col min="8716" max="8716" width="12.8046875" style="81" customWidth="1"/>
    <col min="8717" max="8717" width="9.07421875" style="81"/>
    <col min="8718" max="8718" width="4.57421875" style="81" customWidth="1"/>
    <col min="8719" max="8719" width="6.265625" style="81" customWidth="1"/>
    <col min="8720" max="8720" width="9.8046875" style="81" customWidth="1"/>
    <col min="8721" max="8722" width="9.265625" style="81" bestFit="1" customWidth="1"/>
    <col min="8723" max="8960" width="9.07421875" style="81"/>
    <col min="8961" max="8961" width="5.265625" style="81" customWidth="1"/>
    <col min="8962" max="8962" width="5" style="81" customWidth="1"/>
    <col min="8963" max="8963" width="5.07421875" style="81" customWidth="1"/>
    <col min="8964" max="8964" width="9.8046875" style="81" customWidth="1"/>
    <col min="8965" max="8965" width="10.57421875" style="81" customWidth="1"/>
    <col min="8966" max="8966" width="12.57421875" style="81" customWidth="1"/>
    <col min="8967" max="8967" width="13.8046875" style="81" customWidth="1"/>
    <col min="8968" max="8968" width="11.265625" style="81" customWidth="1"/>
    <col min="8969" max="8969" width="9.265625" style="81" bestFit="1" customWidth="1"/>
    <col min="8970" max="8970" width="10.265625" style="81" customWidth="1"/>
    <col min="8971" max="8971" width="9.8046875" style="81" bestFit="1" customWidth="1"/>
    <col min="8972" max="8972" width="12.8046875" style="81" customWidth="1"/>
    <col min="8973" max="8973" width="9.07421875" style="81"/>
    <col min="8974" max="8974" width="4.57421875" style="81" customWidth="1"/>
    <col min="8975" max="8975" width="6.265625" style="81" customWidth="1"/>
    <col min="8976" max="8976" width="9.8046875" style="81" customWidth="1"/>
    <col min="8977" max="8978" width="9.265625" style="81" bestFit="1" customWidth="1"/>
    <col min="8979" max="9216" width="9.07421875" style="81"/>
    <col min="9217" max="9217" width="5.265625" style="81" customWidth="1"/>
    <col min="9218" max="9218" width="5" style="81" customWidth="1"/>
    <col min="9219" max="9219" width="5.07421875" style="81" customWidth="1"/>
    <col min="9220" max="9220" width="9.8046875" style="81" customWidth="1"/>
    <col min="9221" max="9221" width="10.57421875" style="81" customWidth="1"/>
    <col min="9222" max="9222" width="12.57421875" style="81" customWidth="1"/>
    <col min="9223" max="9223" width="13.8046875" style="81" customWidth="1"/>
    <col min="9224" max="9224" width="11.265625" style="81" customWidth="1"/>
    <col min="9225" max="9225" width="9.265625" style="81" bestFit="1" customWidth="1"/>
    <col min="9226" max="9226" width="10.265625" style="81" customWidth="1"/>
    <col min="9227" max="9227" width="9.8046875" style="81" bestFit="1" customWidth="1"/>
    <col min="9228" max="9228" width="12.8046875" style="81" customWidth="1"/>
    <col min="9229" max="9229" width="9.07421875" style="81"/>
    <col min="9230" max="9230" width="4.57421875" style="81" customWidth="1"/>
    <col min="9231" max="9231" width="6.265625" style="81" customWidth="1"/>
    <col min="9232" max="9232" width="9.8046875" style="81" customWidth="1"/>
    <col min="9233" max="9234" width="9.265625" style="81" bestFit="1" customWidth="1"/>
    <col min="9235" max="9472" width="9.07421875" style="81"/>
    <col min="9473" max="9473" width="5.265625" style="81" customWidth="1"/>
    <col min="9474" max="9474" width="5" style="81" customWidth="1"/>
    <col min="9475" max="9475" width="5.07421875" style="81" customWidth="1"/>
    <col min="9476" max="9476" width="9.8046875" style="81" customWidth="1"/>
    <col min="9477" max="9477" width="10.57421875" style="81" customWidth="1"/>
    <col min="9478" max="9478" width="12.57421875" style="81" customWidth="1"/>
    <col min="9479" max="9479" width="13.8046875" style="81" customWidth="1"/>
    <col min="9480" max="9480" width="11.265625" style="81" customWidth="1"/>
    <col min="9481" max="9481" width="9.265625" style="81" bestFit="1" customWidth="1"/>
    <col min="9482" max="9482" width="10.265625" style="81" customWidth="1"/>
    <col min="9483" max="9483" width="9.8046875" style="81" bestFit="1" customWidth="1"/>
    <col min="9484" max="9484" width="12.8046875" style="81" customWidth="1"/>
    <col min="9485" max="9485" width="9.07421875" style="81"/>
    <col min="9486" max="9486" width="4.57421875" style="81" customWidth="1"/>
    <col min="9487" max="9487" width="6.265625" style="81" customWidth="1"/>
    <col min="9488" max="9488" width="9.8046875" style="81" customWidth="1"/>
    <col min="9489" max="9490" width="9.265625" style="81" bestFit="1" customWidth="1"/>
    <col min="9491" max="9728" width="9.07421875" style="81"/>
    <col min="9729" max="9729" width="5.265625" style="81" customWidth="1"/>
    <col min="9730" max="9730" width="5" style="81" customWidth="1"/>
    <col min="9731" max="9731" width="5.07421875" style="81" customWidth="1"/>
    <col min="9732" max="9732" width="9.8046875" style="81" customWidth="1"/>
    <col min="9733" max="9733" width="10.57421875" style="81" customWidth="1"/>
    <col min="9734" max="9734" width="12.57421875" style="81" customWidth="1"/>
    <col min="9735" max="9735" width="13.8046875" style="81" customWidth="1"/>
    <col min="9736" max="9736" width="11.265625" style="81" customWidth="1"/>
    <col min="9737" max="9737" width="9.265625" style="81" bestFit="1" customWidth="1"/>
    <col min="9738" max="9738" width="10.265625" style="81" customWidth="1"/>
    <col min="9739" max="9739" width="9.8046875" style="81" bestFit="1" customWidth="1"/>
    <col min="9740" max="9740" width="12.8046875" style="81" customWidth="1"/>
    <col min="9741" max="9741" width="9.07421875" style="81"/>
    <col min="9742" max="9742" width="4.57421875" style="81" customWidth="1"/>
    <col min="9743" max="9743" width="6.265625" style="81" customWidth="1"/>
    <col min="9744" max="9744" width="9.8046875" style="81" customWidth="1"/>
    <col min="9745" max="9746" width="9.265625" style="81" bestFit="1" customWidth="1"/>
    <col min="9747" max="9984" width="9.07421875" style="81"/>
    <col min="9985" max="9985" width="5.265625" style="81" customWidth="1"/>
    <col min="9986" max="9986" width="5" style="81" customWidth="1"/>
    <col min="9987" max="9987" width="5.07421875" style="81" customWidth="1"/>
    <col min="9988" max="9988" width="9.8046875" style="81" customWidth="1"/>
    <col min="9989" max="9989" width="10.57421875" style="81" customWidth="1"/>
    <col min="9990" max="9990" width="12.57421875" style="81" customWidth="1"/>
    <col min="9991" max="9991" width="13.8046875" style="81" customWidth="1"/>
    <col min="9992" max="9992" width="11.265625" style="81" customWidth="1"/>
    <col min="9993" max="9993" width="9.265625" style="81" bestFit="1" customWidth="1"/>
    <col min="9994" max="9994" width="10.265625" style="81" customWidth="1"/>
    <col min="9995" max="9995" width="9.8046875" style="81" bestFit="1" customWidth="1"/>
    <col min="9996" max="9996" width="12.8046875" style="81" customWidth="1"/>
    <col min="9997" max="9997" width="9.07421875" style="81"/>
    <col min="9998" max="9998" width="4.57421875" style="81" customWidth="1"/>
    <col min="9999" max="9999" width="6.265625" style="81" customWidth="1"/>
    <col min="10000" max="10000" width="9.8046875" style="81" customWidth="1"/>
    <col min="10001" max="10002" width="9.265625" style="81" bestFit="1" customWidth="1"/>
    <col min="10003" max="10240" width="9.07421875" style="81"/>
    <col min="10241" max="10241" width="5.265625" style="81" customWidth="1"/>
    <col min="10242" max="10242" width="5" style="81" customWidth="1"/>
    <col min="10243" max="10243" width="5.07421875" style="81" customWidth="1"/>
    <col min="10244" max="10244" width="9.8046875" style="81" customWidth="1"/>
    <col min="10245" max="10245" width="10.57421875" style="81" customWidth="1"/>
    <col min="10246" max="10246" width="12.57421875" style="81" customWidth="1"/>
    <col min="10247" max="10247" width="13.8046875" style="81" customWidth="1"/>
    <col min="10248" max="10248" width="11.265625" style="81" customWidth="1"/>
    <col min="10249" max="10249" width="9.265625" style="81" bestFit="1" customWidth="1"/>
    <col min="10250" max="10250" width="10.265625" style="81" customWidth="1"/>
    <col min="10251" max="10251" width="9.8046875" style="81" bestFit="1" customWidth="1"/>
    <col min="10252" max="10252" width="12.8046875" style="81" customWidth="1"/>
    <col min="10253" max="10253" width="9.07421875" style="81"/>
    <col min="10254" max="10254" width="4.57421875" style="81" customWidth="1"/>
    <col min="10255" max="10255" width="6.265625" style="81" customWidth="1"/>
    <col min="10256" max="10256" width="9.8046875" style="81" customWidth="1"/>
    <col min="10257" max="10258" width="9.265625" style="81" bestFit="1" customWidth="1"/>
    <col min="10259" max="10496" width="9.07421875" style="81"/>
    <col min="10497" max="10497" width="5.265625" style="81" customWidth="1"/>
    <col min="10498" max="10498" width="5" style="81" customWidth="1"/>
    <col min="10499" max="10499" width="5.07421875" style="81" customWidth="1"/>
    <col min="10500" max="10500" width="9.8046875" style="81" customWidth="1"/>
    <col min="10501" max="10501" width="10.57421875" style="81" customWidth="1"/>
    <col min="10502" max="10502" width="12.57421875" style="81" customWidth="1"/>
    <col min="10503" max="10503" width="13.8046875" style="81" customWidth="1"/>
    <col min="10504" max="10504" width="11.265625" style="81" customWidth="1"/>
    <col min="10505" max="10505" width="9.265625" style="81" bestFit="1" customWidth="1"/>
    <col min="10506" max="10506" width="10.265625" style="81" customWidth="1"/>
    <col min="10507" max="10507" width="9.8046875" style="81" bestFit="1" customWidth="1"/>
    <col min="10508" max="10508" width="12.8046875" style="81" customWidth="1"/>
    <col min="10509" max="10509" width="9.07421875" style="81"/>
    <col min="10510" max="10510" width="4.57421875" style="81" customWidth="1"/>
    <col min="10511" max="10511" width="6.265625" style="81" customWidth="1"/>
    <col min="10512" max="10512" width="9.8046875" style="81" customWidth="1"/>
    <col min="10513" max="10514" width="9.265625" style="81" bestFit="1" customWidth="1"/>
    <col min="10515" max="10752" width="9.07421875" style="81"/>
    <col min="10753" max="10753" width="5.265625" style="81" customWidth="1"/>
    <col min="10754" max="10754" width="5" style="81" customWidth="1"/>
    <col min="10755" max="10755" width="5.07421875" style="81" customWidth="1"/>
    <col min="10756" max="10756" width="9.8046875" style="81" customWidth="1"/>
    <col min="10757" max="10757" width="10.57421875" style="81" customWidth="1"/>
    <col min="10758" max="10758" width="12.57421875" style="81" customWidth="1"/>
    <col min="10759" max="10759" width="13.8046875" style="81" customWidth="1"/>
    <col min="10760" max="10760" width="11.265625" style="81" customWidth="1"/>
    <col min="10761" max="10761" width="9.265625" style="81" bestFit="1" customWidth="1"/>
    <col min="10762" max="10762" width="10.265625" style="81" customWidth="1"/>
    <col min="10763" max="10763" width="9.8046875" style="81" bestFit="1" customWidth="1"/>
    <col min="10764" max="10764" width="12.8046875" style="81" customWidth="1"/>
    <col min="10765" max="10765" width="9.07421875" style="81"/>
    <col min="10766" max="10766" width="4.57421875" style="81" customWidth="1"/>
    <col min="10767" max="10767" width="6.265625" style="81" customWidth="1"/>
    <col min="10768" max="10768" width="9.8046875" style="81" customWidth="1"/>
    <col min="10769" max="10770" width="9.265625" style="81" bestFit="1" customWidth="1"/>
    <col min="10771" max="11008" width="9.07421875" style="81"/>
    <col min="11009" max="11009" width="5.265625" style="81" customWidth="1"/>
    <col min="11010" max="11010" width="5" style="81" customWidth="1"/>
    <col min="11011" max="11011" width="5.07421875" style="81" customWidth="1"/>
    <col min="11012" max="11012" width="9.8046875" style="81" customWidth="1"/>
    <col min="11013" max="11013" width="10.57421875" style="81" customWidth="1"/>
    <col min="11014" max="11014" width="12.57421875" style="81" customWidth="1"/>
    <col min="11015" max="11015" width="13.8046875" style="81" customWidth="1"/>
    <col min="11016" max="11016" width="11.265625" style="81" customWidth="1"/>
    <col min="11017" max="11017" width="9.265625" style="81" bestFit="1" customWidth="1"/>
    <col min="11018" max="11018" width="10.265625" style="81" customWidth="1"/>
    <col min="11019" max="11019" width="9.8046875" style="81" bestFit="1" customWidth="1"/>
    <col min="11020" max="11020" width="12.8046875" style="81" customWidth="1"/>
    <col min="11021" max="11021" width="9.07421875" style="81"/>
    <col min="11022" max="11022" width="4.57421875" style="81" customWidth="1"/>
    <col min="11023" max="11023" width="6.265625" style="81" customWidth="1"/>
    <col min="11024" max="11024" width="9.8046875" style="81" customWidth="1"/>
    <col min="11025" max="11026" width="9.265625" style="81" bestFit="1" customWidth="1"/>
    <col min="11027" max="11264" width="9.07421875" style="81"/>
    <col min="11265" max="11265" width="5.265625" style="81" customWidth="1"/>
    <col min="11266" max="11266" width="5" style="81" customWidth="1"/>
    <col min="11267" max="11267" width="5.07421875" style="81" customWidth="1"/>
    <col min="11268" max="11268" width="9.8046875" style="81" customWidth="1"/>
    <col min="11269" max="11269" width="10.57421875" style="81" customWidth="1"/>
    <col min="11270" max="11270" width="12.57421875" style="81" customWidth="1"/>
    <col min="11271" max="11271" width="13.8046875" style="81" customWidth="1"/>
    <col min="11272" max="11272" width="11.265625" style="81" customWidth="1"/>
    <col min="11273" max="11273" width="9.265625" style="81" bestFit="1" customWidth="1"/>
    <col min="11274" max="11274" width="10.265625" style="81" customWidth="1"/>
    <col min="11275" max="11275" width="9.8046875" style="81" bestFit="1" customWidth="1"/>
    <col min="11276" max="11276" width="12.8046875" style="81" customWidth="1"/>
    <col min="11277" max="11277" width="9.07421875" style="81"/>
    <col min="11278" max="11278" width="4.57421875" style="81" customWidth="1"/>
    <col min="11279" max="11279" width="6.265625" style="81" customWidth="1"/>
    <col min="11280" max="11280" width="9.8046875" style="81" customWidth="1"/>
    <col min="11281" max="11282" width="9.265625" style="81" bestFit="1" customWidth="1"/>
    <col min="11283" max="11520" width="9.07421875" style="81"/>
    <col min="11521" max="11521" width="5.265625" style="81" customWidth="1"/>
    <col min="11522" max="11522" width="5" style="81" customWidth="1"/>
    <col min="11523" max="11523" width="5.07421875" style="81" customWidth="1"/>
    <col min="11524" max="11524" width="9.8046875" style="81" customWidth="1"/>
    <col min="11525" max="11525" width="10.57421875" style="81" customWidth="1"/>
    <col min="11526" max="11526" width="12.57421875" style="81" customWidth="1"/>
    <col min="11527" max="11527" width="13.8046875" style="81" customWidth="1"/>
    <col min="11528" max="11528" width="11.265625" style="81" customWidth="1"/>
    <col min="11529" max="11529" width="9.265625" style="81" bestFit="1" customWidth="1"/>
    <col min="11530" max="11530" width="10.265625" style="81" customWidth="1"/>
    <col min="11531" max="11531" width="9.8046875" style="81" bestFit="1" customWidth="1"/>
    <col min="11532" max="11532" width="12.8046875" style="81" customWidth="1"/>
    <col min="11533" max="11533" width="9.07421875" style="81"/>
    <col min="11534" max="11534" width="4.57421875" style="81" customWidth="1"/>
    <col min="11535" max="11535" width="6.265625" style="81" customWidth="1"/>
    <col min="11536" max="11536" width="9.8046875" style="81" customWidth="1"/>
    <col min="11537" max="11538" width="9.265625" style="81" bestFit="1" customWidth="1"/>
    <col min="11539" max="11776" width="9.07421875" style="81"/>
    <col min="11777" max="11777" width="5.265625" style="81" customWidth="1"/>
    <col min="11778" max="11778" width="5" style="81" customWidth="1"/>
    <col min="11779" max="11779" width="5.07421875" style="81" customWidth="1"/>
    <col min="11780" max="11780" width="9.8046875" style="81" customWidth="1"/>
    <col min="11781" max="11781" width="10.57421875" style="81" customWidth="1"/>
    <col min="11782" max="11782" width="12.57421875" style="81" customWidth="1"/>
    <col min="11783" max="11783" width="13.8046875" style="81" customWidth="1"/>
    <col min="11784" max="11784" width="11.265625" style="81" customWidth="1"/>
    <col min="11785" max="11785" width="9.265625" style="81" bestFit="1" customWidth="1"/>
    <col min="11786" max="11786" width="10.265625" style="81" customWidth="1"/>
    <col min="11787" max="11787" width="9.8046875" style="81" bestFit="1" customWidth="1"/>
    <col min="11788" max="11788" width="12.8046875" style="81" customWidth="1"/>
    <col min="11789" max="11789" width="9.07421875" style="81"/>
    <col min="11790" max="11790" width="4.57421875" style="81" customWidth="1"/>
    <col min="11791" max="11791" width="6.265625" style="81" customWidth="1"/>
    <col min="11792" max="11792" width="9.8046875" style="81" customWidth="1"/>
    <col min="11793" max="11794" width="9.265625" style="81" bestFit="1" customWidth="1"/>
    <col min="11795" max="12032" width="9.07421875" style="81"/>
    <col min="12033" max="12033" width="5.265625" style="81" customWidth="1"/>
    <col min="12034" max="12034" width="5" style="81" customWidth="1"/>
    <col min="12035" max="12035" width="5.07421875" style="81" customWidth="1"/>
    <col min="12036" max="12036" width="9.8046875" style="81" customWidth="1"/>
    <col min="12037" max="12037" width="10.57421875" style="81" customWidth="1"/>
    <col min="12038" max="12038" width="12.57421875" style="81" customWidth="1"/>
    <col min="12039" max="12039" width="13.8046875" style="81" customWidth="1"/>
    <col min="12040" max="12040" width="11.265625" style="81" customWidth="1"/>
    <col min="12041" max="12041" width="9.265625" style="81" bestFit="1" customWidth="1"/>
    <col min="12042" max="12042" width="10.265625" style="81" customWidth="1"/>
    <col min="12043" max="12043" width="9.8046875" style="81" bestFit="1" customWidth="1"/>
    <col min="12044" max="12044" width="12.8046875" style="81" customWidth="1"/>
    <col min="12045" max="12045" width="9.07421875" style="81"/>
    <col min="12046" max="12046" width="4.57421875" style="81" customWidth="1"/>
    <col min="12047" max="12047" width="6.265625" style="81" customWidth="1"/>
    <col min="12048" max="12048" width="9.8046875" style="81" customWidth="1"/>
    <col min="12049" max="12050" width="9.265625" style="81" bestFit="1" customWidth="1"/>
    <col min="12051" max="12288" width="9.07421875" style="81"/>
    <col min="12289" max="12289" width="5.265625" style="81" customWidth="1"/>
    <col min="12290" max="12290" width="5" style="81" customWidth="1"/>
    <col min="12291" max="12291" width="5.07421875" style="81" customWidth="1"/>
    <col min="12292" max="12292" width="9.8046875" style="81" customWidth="1"/>
    <col min="12293" max="12293" width="10.57421875" style="81" customWidth="1"/>
    <col min="12294" max="12294" width="12.57421875" style="81" customWidth="1"/>
    <col min="12295" max="12295" width="13.8046875" style="81" customWidth="1"/>
    <col min="12296" max="12296" width="11.265625" style="81" customWidth="1"/>
    <col min="12297" max="12297" width="9.265625" style="81" bestFit="1" customWidth="1"/>
    <col min="12298" max="12298" width="10.265625" style="81" customWidth="1"/>
    <col min="12299" max="12299" width="9.8046875" style="81" bestFit="1" customWidth="1"/>
    <col min="12300" max="12300" width="12.8046875" style="81" customWidth="1"/>
    <col min="12301" max="12301" width="9.07421875" style="81"/>
    <col min="12302" max="12302" width="4.57421875" style="81" customWidth="1"/>
    <col min="12303" max="12303" width="6.265625" style="81" customWidth="1"/>
    <col min="12304" max="12304" width="9.8046875" style="81" customWidth="1"/>
    <col min="12305" max="12306" width="9.265625" style="81" bestFit="1" customWidth="1"/>
    <col min="12307" max="12544" width="9.07421875" style="81"/>
    <col min="12545" max="12545" width="5.265625" style="81" customWidth="1"/>
    <col min="12546" max="12546" width="5" style="81" customWidth="1"/>
    <col min="12547" max="12547" width="5.07421875" style="81" customWidth="1"/>
    <col min="12548" max="12548" width="9.8046875" style="81" customWidth="1"/>
    <col min="12549" max="12549" width="10.57421875" style="81" customWidth="1"/>
    <col min="12550" max="12550" width="12.57421875" style="81" customWidth="1"/>
    <col min="12551" max="12551" width="13.8046875" style="81" customWidth="1"/>
    <col min="12552" max="12552" width="11.265625" style="81" customWidth="1"/>
    <col min="12553" max="12553" width="9.265625" style="81" bestFit="1" customWidth="1"/>
    <col min="12554" max="12554" width="10.265625" style="81" customWidth="1"/>
    <col min="12555" max="12555" width="9.8046875" style="81" bestFit="1" customWidth="1"/>
    <col min="12556" max="12556" width="12.8046875" style="81" customWidth="1"/>
    <col min="12557" max="12557" width="9.07421875" style="81"/>
    <col min="12558" max="12558" width="4.57421875" style="81" customWidth="1"/>
    <col min="12559" max="12559" width="6.265625" style="81" customWidth="1"/>
    <col min="12560" max="12560" width="9.8046875" style="81" customWidth="1"/>
    <col min="12561" max="12562" width="9.265625" style="81" bestFit="1" customWidth="1"/>
    <col min="12563" max="12800" width="9.07421875" style="81"/>
    <col min="12801" max="12801" width="5.265625" style="81" customWidth="1"/>
    <col min="12802" max="12802" width="5" style="81" customWidth="1"/>
    <col min="12803" max="12803" width="5.07421875" style="81" customWidth="1"/>
    <col min="12804" max="12804" width="9.8046875" style="81" customWidth="1"/>
    <col min="12805" max="12805" width="10.57421875" style="81" customWidth="1"/>
    <col min="12806" max="12806" width="12.57421875" style="81" customWidth="1"/>
    <col min="12807" max="12807" width="13.8046875" style="81" customWidth="1"/>
    <col min="12808" max="12808" width="11.265625" style="81" customWidth="1"/>
    <col min="12809" max="12809" width="9.265625" style="81" bestFit="1" customWidth="1"/>
    <col min="12810" max="12810" width="10.265625" style="81" customWidth="1"/>
    <col min="12811" max="12811" width="9.8046875" style="81" bestFit="1" customWidth="1"/>
    <col min="12812" max="12812" width="12.8046875" style="81" customWidth="1"/>
    <col min="12813" max="12813" width="9.07421875" style="81"/>
    <col min="12814" max="12814" width="4.57421875" style="81" customWidth="1"/>
    <col min="12815" max="12815" width="6.265625" style="81" customWidth="1"/>
    <col min="12816" max="12816" width="9.8046875" style="81" customWidth="1"/>
    <col min="12817" max="12818" width="9.265625" style="81" bestFit="1" customWidth="1"/>
    <col min="12819" max="13056" width="9.07421875" style="81"/>
    <col min="13057" max="13057" width="5.265625" style="81" customWidth="1"/>
    <col min="13058" max="13058" width="5" style="81" customWidth="1"/>
    <col min="13059" max="13059" width="5.07421875" style="81" customWidth="1"/>
    <col min="13060" max="13060" width="9.8046875" style="81" customWidth="1"/>
    <col min="13061" max="13061" width="10.57421875" style="81" customWidth="1"/>
    <col min="13062" max="13062" width="12.57421875" style="81" customWidth="1"/>
    <col min="13063" max="13063" width="13.8046875" style="81" customWidth="1"/>
    <col min="13064" max="13064" width="11.265625" style="81" customWidth="1"/>
    <col min="13065" max="13065" width="9.265625" style="81" bestFit="1" customWidth="1"/>
    <col min="13066" max="13066" width="10.265625" style="81" customWidth="1"/>
    <col min="13067" max="13067" width="9.8046875" style="81" bestFit="1" customWidth="1"/>
    <col min="13068" max="13068" width="12.8046875" style="81" customWidth="1"/>
    <col min="13069" max="13069" width="9.07421875" style="81"/>
    <col min="13070" max="13070" width="4.57421875" style="81" customWidth="1"/>
    <col min="13071" max="13071" width="6.265625" style="81" customWidth="1"/>
    <col min="13072" max="13072" width="9.8046875" style="81" customWidth="1"/>
    <col min="13073" max="13074" width="9.265625" style="81" bestFit="1" customWidth="1"/>
    <col min="13075" max="13312" width="9.07421875" style="81"/>
    <col min="13313" max="13313" width="5.265625" style="81" customWidth="1"/>
    <col min="13314" max="13314" width="5" style="81" customWidth="1"/>
    <col min="13315" max="13315" width="5.07421875" style="81" customWidth="1"/>
    <col min="13316" max="13316" width="9.8046875" style="81" customWidth="1"/>
    <col min="13317" max="13317" width="10.57421875" style="81" customWidth="1"/>
    <col min="13318" max="13318" width="12.57421875" style="81" customWidth="1"/>
    <col min="13319" max="13319" width="13.8046875" style="81" customWidth="1"/>
    <col min="13320" max="13320" width="11.265625" style="81" customWidth="1"/>
    <col min="13321" max="13321" width="9.265625" style="81" bestFit="1" customWidth="1"/>
    <col min="13322" max="13322" width="10.265625" style="81" customWidth="1"/>
    <col min="13323" max="13323" width="9.8046875" style="81" bestFit="1" customWidth="1"/>
    <col min="13324" max="13324" width="12.8046875" style="81" customWidth="1"/>
    <col min="13325" max="13325" width="9.07421875" style="81"/>
    <col min="13326" max="13326" width="4.57421875" style="81" customWidth="1"/>
    <col min="13327" max="13327" width="6.265625" style="81" customWidth="1"/>
    <col min="13328" max="13328" width="9.8046875" style="81" customWidth="1"/>
    <col min="13329" max="13330" width="9.265625" style="81" bestFit="1" customWidth="1"/>
    <col min="13331" max="13568" width="9.07421875" style="81"/>
    <col min="13569" max="13569" width="5.265625" style="81" customWidth="1"/>
    <col min="13570" max="13570" width="5" style="81" customWidth="1"/>
    <col min="13571" max="13571" width="5.07421875" style="81" customWidth="1"/>
    <col min="13572" max="13572" width="9.8046875" style="81" customWidth="1"/>
    <col min="13573" max="13573" width="10.57421875" style="81" customWidth="1"/>
    <col min="13574" max="13574" width="12.57421875" style="81" customWidth="1"/>
    <col min="13575" max="13575" width="13.8046875" style="81" customWidth="1"/>
    <col min="13576" max="13576" width="11.265625" style="81" customWidth="1"/>
    <col min="13577" max="13577" width="9.265625" style="81" bestFit="1" customWidth="1"/>
    <col min="13578" max="13578" width="10.265625" style="81" customWidth="1"/>
    <col min="13579" max="13579" width="9.8046875" style="81" bestFit="1" customWidth="1"/>
    <col min="13580" max="13580" width="12.8046875" style="81" customWidth="1"/>
    <col min="13581" max="13581" width="9.07421875" style="81"/>
    <col min="13582" max="13582" width="4.57421875" style="81" customWidth="1"/>
    <col min="13583" max="13583" width="6.265625" style="81" customWidth="1"/>
    <col min="13584" max="13584" width="9.8046875" style="81" customWidth="1"/>
    <col min="13585" max="13586" width="9.265625" style="81" bestFit="1" customWidth="1"/>
    <col min="13587" max="13824" width="9.07421875" style="81"/>
    <col min="13825" max="13825" width="5.265625" style="81" customWidth="1"/>
    <col min="13826" max="13826" width="5" style="81" customWidth="1"/>
    <col min="13827" max="13827" width="5.07421875" style="81" customWidth="1"/>
    <col min="13828" max="13828" width="9.8046875" style="81" customWidth="1"/>
    <col min="13829" max="13829" width="10.57421875" style="81" customWidth="1"/>
    <col min="13830" max="13830" width="12.57421875" style="81" customWidth="1"/>
    <col min="13831" max="13831" width="13.8046875" style="81" customWidth="1"/>
    <col min="13832" max="13832" width="11.265625" style="81" customWidth="1"/>
    <col min="13833" max="13833" width="9.265625" style="81" bestFit="1" customWidth="1"/>
    <col min="13834" max="13834" width="10.265625" style="81" customWidth="1"/>
    <col min="13835" max="13835" width="9.8046875" style="81" bestFit="1" customWidth="1"/>
    <col min="13836" max="13836" width="12.8046875" style="81" customWidth="1"/>
    <col min="13837" max="13837" width="9.07421875" style="81"/>
    <col min="13838" max="13838" width="4.57421875" style="81" customWidth="1"/>
    <col min="13839" max="13839" width="6.265625" style="81" customWidth="1"/>
    <col min="13840" max="13840" width="9.8046875" style="81" customWidth="1"/>
    <col min="13841" max="13842" width="9.265625" style="81" bestFit="1" customWidth="1"/>
    <col min="13843" max="14080" width="9.07421875" style="81"/>
    <col min="14081" max="14081" width="5.265625" style="81" customWidth="1"/>
    <col min="14082" max="14082" width="5" style="81" customWidth="1"/>
    <col min="14083" max="14083" width="5.07421875" style="81" customWidth="1"/>
    <col min="14084" max="14084" width="9.8046875" style="81" customWidth="1"/>
    <col min="14085" max="14085" width="10.57421875" style="81" customWidth="1"/>
    <col min="14086" max="14086" width="12.57421875" style="81" customWidth="1"/>
    <col min="14087" max="14087" width="13.8046875" style="81" customWidth="1"/>
    <col min="14088" max="14088" width="11.265625" style="81" customWidth="1"/>
    <col min="14089" max="14089" width="9.265625" style="81" bestFit="1" customWidth="1"/>
    <col min="14090" max="14090" width="10.265625" style="81" customWidth="1"/>
    <col min="14091" max="14091" width="9.8046875" style="81" bestFit="1" customWidth="1"/>
    <col min="14092" max="14092" width="12.8046875" style="81" customWidth="1"/>
    <col min="14093" max="14093" width="9.07421875" style="81"/>
    <col min="14094" max="14094" width="4.57421875" style="81" customWidth="1"/>
    <col min="14095" max="14095" width="6.265625" style="81" customWidth="1"/>
    <col min="14096" max="14096" width="9.8046875" style="81" customWidth="1"/>
    <col min="14097" max="14098" width="9.265625" style="81" bestFit="1" customWidth="1"/>
    <col min="14099" max="14336" width="9.07421875" style="81"/>
    <col min="14337" max="14337" width="5.265625" style="81" customWidth="1"/>
    <col min="14338" max="14338" width="5" style="81" customWidth="1"/>
    <col min="14339" max="14339" width="5.07421875" style="81" customWidth="1"/>
    <col min="14340" max="14340" width="9.8046875" style="81" customWidth="1"/>
    <col min="14341" max="14341" width="10.57421875" style="81" customWidth="1"/>
    <col min="14342" max="14342" width="12.57421875" style="81" customWidth="1"/>
    <col min="14343" max="14343" width="13.8046875" style="81" customWidth="1"/>
    <col min="14344" max="14344" width="11.265625" style="81" customWidth="1"/>
    <col min="14345" max="14345" width="9.265625" style="81" bestFit="1" customWidth="1"/>
    <col min="14346" max="14346" width="10.265625" style="81" customWidth="1"/>
    <col min="14347" max="14347" width="9.8046875" style="81" bestFit="1" customWidth="1"/>
    <col min="14348" max="14348" width="12.8046875" style="81" customWidth="1"/>
    <col min="14349" max="14349" width="9.07421875" style="81"/>
    <col min="14350" max="14350" width="4.57421875" style="81" customWidth="1"/>
    <col min="14351" max="14351" width="6.265625" style="81" customWidth="1"/>
    <col min="14352" max="14352" width="9.8046875" style="81" customWidth="1"/>
    <col min="14353" max="14354" width="9.265625" style="81" bestFit="1" customWidth="1"/>
    <col min="14355" max="14592" width="9.07421875" style="81"/>
    <col min="14593" max="14593" width="5.265625" style="81" customWidth="1"/>
    <col min="14594" max="14594" width="5" style="81" customWidth="1"/>
    <col min="14595" max="14595" width="5.07421875" style="81" customWidth="1"/>
    <col min="14596" max="14596" width="9.8046875" style="81" customWidth="1"/>
    <col min="14597" max="14597" width="10.57421875" style="81" customWidth="1"/>
    <col min="14598" max="14598" width="12.57421875" style="81" customWidth="1"/>
    <col min="14599" max="14599" width="13.8046875" style="81" customWidth="1"/>
    <col min="14600" max="14600" width="11.265625" style="81" customWidth="1"/>
    <col min="14601" max="14601" width="9.265625" style="81" bestFit="1" customWidth="1"/>
    <col min="14602" max="14602" width="10.265625" style="81" customWidth="1"/>
    <col min="14603" max="14603" width="9.8046875" style="81" bestFit="1" customWidth="1"/>
    <col min="14604" max="14604" width="12.8046875" style="81" customWidth="1"/>
    <col min="14605" max="14605" width="9.07421875" style="81"/>
    <col min="14606" max="14606" width="4.57421875" style="81" customWidth="1"/>
    <col min="14607" max="14607" width="6.265625" style="81" customWidth="1"/>
    <col min="14608" max="14608" width="9.8046875" style="81" customWidth="1"/>
    <col min="14609" max="14610" width="9.265625" style="81" bestFit="1" customWidth="1"/>
    <col min="14611" max="14848" width="9.07421875" style="81"/>
    <col min="14849" max="14849" width="5.265625" style="81" customWidth="1"/>
    <col min="14850" max="14850" width="5" style="81" customWidth="1"/>
    <col min="14851" max="14851" width="5.07421875" style="81" customWidth="1"/>
    <col min="14852" max="14852" width="9.8046875" style="81" customWidth="1"/>
    <col min="14853" max="14853" width="10.57421875" style="81" customWidth="1"/>
    <col min="14854" max="14854" width="12.57421875" style="81" customWidth="1"/>
    <col min="14855" max="14855" width="13.8046875" style="81" customWidth="1"/>
    <col min="14856" max="14856" width="11.265625" style="81" customWidth="1"/>
    <col min="14857" max="14857" width="9.265625" style="81" bestFit="1" customWidth="1"/>
    <col min="14858" max="14858" width="10.265625" style="81" customWidth="1"/>
    <col min="14859" max="14859" width="9.8046875" style="81" bestFit="1" customWidth="1"/>
    <col min="14860" max="14860" width="12.8046875" style="81" customWidth="1"/>
    <col min="14861" max="14861" width="9.07421875" style="81"/>
    <col min="14862" max="14862" width="4.57421875" style="81" customWidth="1"/>
    <col min="14863" max="14863" width="6.265625" style="81" customWidth="1"/>
    <col min="14864" max="14864" width="9.8046875" style="81" customWidth="1"/>
    <col min="14865" max="14866" width="9.265625" style="81" bestFit="1" customWidth="1"/>
    <col min="14867" max="15104" width="9.07421875" style="81"/>
    <col min="15105" max="15105" width="5.265625" style="81" customWidth="1"/>
    <col min="15106" max="15106" width="5" style="81" customWidth="1"/>
    <col min="15107" max="15107" width="5.07421875" style="81" customWidth="1"/>
    <col min="15108" max="15108" width="9.8046875" style="81" customWidth="1"/>
    <col min="15109" max="15109" width="10.57421875" style="81" customWidth="1"/>
    <col min="15110" max="15110" width="12.57421875" style="81" customWidth="1"/>
    <col min="15111" max="15111" width="13.8046875" style="81" customWidth="1"/>
    <col min="15112" max="15112" width="11.265625" style="81" customWidth="1"/>
    <col min="15113" max="15113" width="9.265625" style="81" bestFit="1" customWidth="1"/>
    <col min="15114" max="15114" width="10.265625" style="81" customWidth="1"/>
    <col min="15115" max="15115" width="9.8046875" style="81" bestFit="1" customWidth="1"/>
    <col min="15116" max="15116" width="12.8046875" style="81" customWidth="1"/>
    <col min="15117" max="15117" width="9.07421875" style="81"/>
    <col min="15118" max="15118" width="4.57421875" style="81" customWidth="1"/>
    <col min="15119" max="15119" width="6.265625" style="81" customWidth="1"/>
    <col min="15120" max="15120" width="9.8046875" style="81" customWidth="1"/>
    <col min="15121" max="15122" width="9.265625" style="81" bestFit="1" customWidth="1"/>
    <col min="15123" max="15360" width="9.07421875" style="81"/>
    <col min="15361" max="15361" width="5.265625" style="81" customWidth="1"/>
    <col min="15362" max="15362" width="5" style="81" customWidth="1"/>
    <col min="15363" max="15363" width="5.07421875" style="81" customWidth="1"/>
    <col min="15364" max="15364" width="9.8046875" style="81" customWidth="1"/>
    <col min="15365" max="15365" width="10.57421875" style="81" customWidth="1"/>
    <col min="15366" max="15366" width="12.57421875" style="81" customWidth="1"/>
    <col min="15367" max="15367" width="13.8046875" style="81" customWidth="1"/>
    <col min="15368" max="15368" width="11.265625" style="81" customWidth="1"/>
    <col min="15369" max="15369" width="9.265625" style="81" bestFit="1" customWidth="1"/>
    <col min="15370" max="15370" width="10.265625" style="81" customWidth="1"/>
    <col min="15371" max="15371" width="9.8046875" style="81" bestFit="1" customWidth="1"/>
    <col min="15372" max="15372" width="12.8046875" style="81" customWidth="1"/>
    <col min="15373" max="15373" width="9.07421875" style="81"/>
    <col min="15374" max="15374" width="4.57421875" style="81" customWidth="1"/>
    <col min="15375" max="15375" width="6.265625" style="81" customWidth="1"/>
    <col min="15376" max="15376" width="9.8046875" style="81" customWidth="1"/>
    <col min="15377" max="15378" width="9.265625" style="81" bestFit="1" customWidth="1"/>
    <col min="15379" max="15616" width="9.07421875" style="81"/>
    <col min="15617" max="15617" width="5.265625" style="81" customWidth="1"/>
    <col min="15618" max="15618" width="5" style="81" customWidth="1"/>
    <col min="15619" max="15619" width="5.07421875" style="81" customWidth="1"/>
    <col min="15620" max="15620" width="9.8046875" style="81" customWidth="1"/>
    <col min="15621" max="15621" width="10.57421875" style="81" customWidth="1"/>
    <col min="15622" max="15622" width="12.57421875" style="81" customWidth="1"/>
    <col min="15623" max="15623" width="13.8046875" style="81" customWidth="1"/>
    <col min="15624" max="15624" width="11.265625" style="81" customWidth="1"/>
    <col min="15625" max="15625" width="9.265625" style="81" bestFit="1" customWidth="1"/>
    <col min="15626" max="15626" width="10.265625" style="81" customWidth="1"/>
    <col min="15627" max="15627" width="9.8046875" style="81" bestFit="1" customWidth="1"/>
    <col min="15628" max="15628" width="12.8046875" style="81" customWidth="1"/>
    <col min="15629" max="15629" width="9.07421875" style="81"/>
    <col min="15630" max="15630" width="4.57421875" style="81" customWidth="1"/>
    <col min="15631" max="15631" width="6.265625" style="81" customWidth="1"/>
    <col min="15632" max="15632" width="9.8046875" style="81" customWidth="1"/>
    <col min="15633" max="15634" width="9.265625" style="81" bestFit="1" customWidth="1"/>
    <col min="15635" max="15872" width="9.07421875" style="81"/>
    <col min="15873" max="15873" width="5.265625" style="81" customWidth="1"/>
    <col min="15874" max="15874" width="5" style="81" customWidth="1"/>
    <col min="15875" max="15875" width="5.07421875" style="81" customWidth="1"/>
    <col min="15876" max="15876" width="9.8046875" style="81" customWidth="1"/>
    <col min="15877" max="15877" width="10.57421875" style="81" customWidth="1"/>
    <col min="15878" max="15878" width="12.57421875" style="81" customWidth="1"/>
    <col min="15879" max="15879" width="13.8046875" style="81" customWidth="1"/>
    <col min="15880" max="15880" width="11.265625" style="81" customWidth="1"/>
    <col min="15881" max="15881" width="9.265625" style="81" bestFit="1" customWidth="1"/>
    <col min="15882" max="15882" width="10.265625" style="81" customWidth="1"/>
    <col min="15883" max="15883" width="9.8046875" style="81" bestFit="1" customWidth="1"/>
    <col min="15884" max="15884" width="12.8046875" style="81" customWidth="1"/>
    <col min="15885" max="15885" width="9.07421875" style="81"/>
    <col min="15886" max="15886" width="4.57421875" style="81" customWidth="1"/>
    <col min="15887" max="15887" width="6.265625" style="81" customWidth="1"/>
    <col min="15888" max="15888" width="9.8046875" style="81" customWidth="1"/>
    <col min="15889" max="15890" width="9.265625" style="81" bestFit="1" customWidth="1"/>
    <col min="15891" max="16128" width="9.07421875" style="81"/>
    <col min="16129" max="16129" width="5.265625" style="81" customWidth="1"/>
    <col min="16130" max="16130" width="5" style="81" customWidth="1"/>
    <col min="16131" max="16131" width="5.07421875" style="81" customWidth="1"/>
    <col min="16132" max="16132" width="9.8046875" style="81" customWidth="1"/>
    <col min="16133" max="16133" width="10.57421875" style="81" customWidth="1"/>
    <col min="16134" max="16134" width="12.57421875" style="81" customWidth="1"/>
    <col min="16135" max="16135" width="13.8046875" style="81" customWidth="1"/>
    <col min="16136" max="16136" width="11.265625" style="81" customWidth="1"/>
    <col min="16137" max="16137" width="9.265625" style="81" bestFit="1" customWidth="1"/>
    <col min="16138" max="16138" width="10.265625" style="81" customWidth="1"/>
    <col min="16139" max="16139" width="9.8046875" style="81" bestFit="1" customWidth="1"/>
    <col min="16140" max="16140" width="12.8046875" style="81" customWidth="1"/>
    <col min="16141" max="16141" width="9.07421875" style="81"/>
    <col min="16142" max="16142" width="4.57421875" style="81" customWidth="1"/>
    <col min="16143" max="16143" width="6.265625" style="81" customWidth="1"/>
    <col min="16144" max="16144" width="9.8046875" style="81" customWidth="1"/>
    <col min="16145" max="16146" width="9.265625" style="81" bestFit="1" customWidth="1"/>
    <col min="16147" max="16384" width="9.07421875" style="81"/>
  </cols>
  <sheetData>
    <row r="1" spans="1:19" ht="13.75" thickBot="1" x14ac:dyDescent="0.85">
      <c r="B1" s="426" t="s">
        <v>111</v>
      </c>
      <c r="C1" s="427"/>
      <c r="D1" s="428"/>
      <c r="L1" s="79" t="s">
        <v>112</v>
      </c>
      <c r="M1" s="299">
        <v>0</v>
      </c>
    </row>
    <row r="2" spans="1:19" ht="13.75" thickBot="1" x14ac:dyDescent="0.85">
      <c r="A2" s="82">
        <v>1</v>
      </c>
      <c r="B2" s="488" t="s">
        <v>285</v>
      </c>
      <c r="C2" s="488"/>
      <c r="D2" s="489"/>
      <c r="E2" s="304">
        <v>10</v>
      </c>
      <c r="G2" s="431" t="s">
        <v>113</v>
      </c>
      <c r="H2" s="432"/>
      <c r="I2" s="433"/>
      <c r="J2" s="433"/>
      <c r="K2" s="434"/>
      <c r="L2" s="84" t="s">
        <v>114</v>
      </c>
      <c r="M2" s="299"/>
      <c r="P2" s="85" t="s">
        <v>115</v>
      </c>
      <c r="Q2" s="86" t="s">
        <v>116</v>
      </c>
      <c r="R2" s="86" t="s">
        <v>117</v>
      </c>
      <c r="S2" s="87" t="s">
        <v>118</v>
      </c>
    </row>
    <row r="3" spans="1:19" ht="13.75" thickBot="1" x14ac:dyDescent="0.85">
      <c r="A3" s="88">
        <v>2</v>
      </c>
      <c r="B3" s="484"/>
      <c r="C3" s="484"/>
      <c r="D3" s="485"/>
      <c r="E3" s="305"/>
      <c r="G3" s="437" t="s">
        <v>119</v>
      </c>
      <c r="H3" s="438"/>
      <c r="I3" s="439" t="s">
        <v>288</v>
      </c>
      <c r="J3" s="439"/>
      <c r="K3" s="440"/>
      <c r="L3" s="79" t="s">
        <v>120</v>
      </c>
      <c r="M3" s="300">
        <f>SUM(M2-M1)*0.6+M1</f>
        <v>0</v>
      </c>
      <c r="P3" s="91">
        <v>1</v>
      </c>
      <c r="Q3" s="292">
        <v>1.3149999999999999</v>
      </c>
      <c r="R3" s="292">
        <v>1.0489999999999999</v>
      </c>
      <c r="S3" s="293">
        <v>1.72</v>
      </c>
    </row>
    <row r="4" spans="1:19" ht="13.75" thickBot="1" x14ac:dyDescent="0.85">
      <c r="A4" s="88">
        <v>3</v>
      </c>
      <c r="B4" s="484"/>
      <c r="C4" s="484"/>
      <c r="D4" s="485"/>
      <c r="E4" s="305"/>
      <c r="G4" s="437" t="s">
        <v>121</v>
      </c>
      <c r="H4" s="438"/>
      <c r="I4" s="441">
        <f ca="1">TODAY()</f>
        <v>46095</v>
      </c>
      <c r="J4" s="439"/>
      <c r="K4" s="440"/>
      <c r="M4" s="301"/>
      <c r="P4" s="91">
        <v>1.25</v>
      </c>
      <c r="Q4" s="292">
        <v>1.66</v>
      </c>
      <c r="R4" s="292">
        <v>1.38</v>
      </c>
      <c r="S4" s="293">
        <v>2.33</v>
      </c>
    </row>
    <row r="5" spans="1:19" ht="13.75" thickBot="1" x14ac:dyDescent="0.85">
      <c r="A5" s="88">
        <v>4</v>
      </c>
      <c r="B5" s="484"/>
      <c r="C5" s="484"/>
      <c r="D5" s="485"/>
      <c r="E5" s="305"/>
      <c r="G5" s="437" t="s">
        <v>122</v>
      </c>
      <c r="H5" s="438"/>
      <c r="I5" s="439" t="s">
        <v>206</v>
      </c>
      <c r="J5" s="439"/>
      <c r="K5" s="440"/>
      <c r="M5" s="302" t="s">
        <v>123</v>
      </c>
      <c r="P5" s="91">
        <v>1.5</v>
      </c>
      <c r="Q5" s="292"/>
      <c r="R5" s="292"/>
      <c r="S5" s="293"/>
    </row>
    <row r="6" spans="1:19" ht="13.75" thickBot="1" x14ac:dyDescent="0.85">
      <c r="A6" s="88">
        <v>5</v>
      </c>
      <c r="B6" s="484"/>
      <c r="C6" s="484"/>
      <c r="D6" s="485"/>
      <c r="E6" s="305"/>
      <c r="G6" s="446" t="s">
        <v>125</v>
      </c>
      <c r="H6" s="447"/>
      <c r="I6" s="448" t="s">
        <v>207</v>
      </c>
      <c r="J6" s="448"/>
      <c r="K6" s="449"/>
      <c r="M6" s="303" t="s">
        <v>126</v>
      </c>
      <c r="P6" s="96">
        <v>1.9</v>
      </c>
      <c r="Q6" s="292"/>
      <c r="R6" s="292"/>
      <c r="S6" s="293"/>
    </row>
    <row r="7" spans="1:19" ht="16.75" thickBot="1" x14ac:dyDescent="1.1000000000000001">
      <c r="A7" s="88">
        <v>6</v>
      </c>
      <c r="B7" s="484"/>
      <c r="C7" s="484"/>
      <c r="D7" s="485"/>
      <c r="E7" s="305"/>
      <c r="F7" s="97" t="s">
        <v>127</v>
      </c>
      <c r="H7" s="98" t="s">
        <v>124</v>
      </c>
      <c r="I7" s="99"/>
      <c r="J7" s="99"/>
      <c r="K7" s="99"/>
      <c r="L7" s="100"/>
      <c r="P7" s="101">
        <v>2.0625</v>
      </c>
      <c r="Q7" s="292">
        <v>2.0630000000000002</v>
      </c>
      <c r="R7" s="292">
        <v>1.7509999999999999</v>
      </c>
      <c r="S7" s="293">
        <v>3.25</v>
      </c>
    </row>
    <row r="8" spans="1:19" ht="13.75" thickBot="1" x14ac:dyDescent="0.85">
      <c r="A8" s="88">
        <v>7</v>
      </c>
      <c r="B8" s="484"/>
      <c r="C8" s="484"/>
      <c r="D8" s="485"/>
      <c r="E8" s="305"/>
      <c r="F8" s="450" t="s">
        <v>226</v>
      </c>
      <c r="G8" s="451"/>
      <c r="H8" s="102"/>
      <c r="I8" s="103" t="s">
        <v>116</v>
      </c>
      <c r="J8" s="103" t="s">
        <v>117</v>
      </c>
      <c r="K8" s="104" t="s">
        <v>129</v>
      </c>
      <c r="L8" s="105" t="s">
        <v>130</v>
      </c>
      <c r="M8" s="456"/>
      <c r="N8" s="456"/>
      <c r="P8" s="91">
        <v>2.375</v>
      </c>
      <c r="Q8" s="292">
        <v>2.375</v>
      </c>
      <c r="R8" s="292">
        <v>1.9910000000000001</v>
      </c>
      <c r="S8" s="293">
        <v>4.7</v>
      </c>
    </row>
    <row r="9" spans="1:19" ht="13.75" thickBot="1" x14ac:dyDescent="0.85">
      <c r="A9" s="88">
        <v>8</v>
      </c>
      <c r="B9" s="484"/>
      <c r="C9" s="484"/>
      <c r="D9" s="485"/>
      <c r="E9" s="305"/>
      <c r="F9" s="452"/>
      <c r="G9" s="453"/>
      <c r="H9" s="106" t="s">
        <v>131</v>
      </c>
      <c r="I9" s="292">
        <v>2.375</v>
      </c>
      <c r="J9" s="292">
        <v>1.9910000000000001</v>
      </c>
      <c r="K9" s="293">
        <v>4.7</v>
      </c>
      <c r="L9" s="294" t="s">
        <v>280</v>
      </c>
      <c r="P9" s="91">
        <v>2.875</v>
      </c>
      <c r="Q9" s="292">
        <v>2.875</v>
      </c>
      <c r="R9" s="292">
        <v>2.4409999999999998</v>
      </c>
      <c r="S9" s="293">
        <v>6.5</v>
      </c>
    </row>
    <row r="10" spans="1:19" ht="13.75" thickBot="1" x14ac:dyDescent="0.85">
      <c r="A10" s="88">
        <v>9</v>
      </c>
      <c r="B10" s="484" t="s">
        <v>124</v>
      </c>
      <c r="C10" s="484"/>
      <c r="D10" s="485"/>
      <c r="E10" s="305"/>
      <c r="F10" s="452"/>
      <c r="G10" s="453"/>
      <c r="H10" s="108" t="s">
        <v>132</v>
      </c>
      <c r="I10" s="292">
        <v>5.5</v>
      </c>
      <c r="J10" s="292">
        <v>4.9560000000000004</v>
      </c>
      <c r="K10" s="293">
        <v>17</v>
      </c>
      <c r="L10" s="294" t="s">
        <v>282</v>
      </c>
      <c r="P10" s="109">
        <v>3.5</v>
      </c>
      <c r="Q10" s="310">
        <v>3.5</v>
      </c>
      <c r="R10" s="310">
        <v>2.9910000000000001</v>
      </c>
      <c r="S10" s="295">
        <v>9.3000000000000007</v>
      </c>
    </row>
    <row r="11" spans="1:19" ht="13.75" thickBot="1" x14ac:dyDescent="0.85">
      <c r="A11" s="88">
        <v>10</v>
      </c>
      <c r="B11" s="484" t="s">
        <v>124</v>
      </c>
      <c r="C11" s="484"/>
      <c r="D11" s="485"/>
      <c r="E11" s="305"/>
      <c r="F11" s="452"/>
      <c r="G11" s="453"/>
      <c r="H11" s="112" t="s">
        <v>133</v>
      </c>
      <c r="I11" s="292"/>
      <c r="J11" s="292"/>
      <c r="K11" s="295"/>
      <c r="L11" s="294"/>
      <c r="M11" s="457" t="s">
        <v>134</v>
      </c>
      <c r="N11" s="458"/>
      <c r="O11" s="113">
        <f>(65.5-K11)/65.5</f>
        <v>1</v>
      </c>
    </row>
    <row r="12" spans="1:19" ht="13.75" thickBot="1" x14ac:dyDescent="0.85">
      <c r="A12" s="114">
        <v>11</v>
      </c>
      <c r="B12" s="486" t="s">
        <v>124</v>
      </c>
      <c r="C12" s="486"/>
      <c r="D12" s="487"/>
      <c r="E12" s="305"/>
      <c r="F12" s="454"/>
      <c r="G12" s="455"/>
      <c r="H12" s="115" t="s">
        <v>135</v>
      </c>
      <c r="I12" s="295"/>
      <c r="J12" s="116" t="s">
        <v>136</v>
      </c>
      <c r="K12" s="117">
        <v>8.4</v>
      </c>
      <c r="L12" s="118"/>
      <c r="M12" s="444" t="s">
        <v>137</v>
      </c>
      <c r="N12" s="445"/>
      <c r="O12" s="113">
        <f>(65.5-K12)/65.5</f>
        <v>0.87175572519083977</v>
      </c>
    </row>
    <row r="13" spans="1:19" ht="16.75" thickBot="1" x14ac:dyDescent="1.1000000000000001">
      <c r="A13" s="88">
        <v>12</v>
      </c>
      <c r="B13" s="484"/>
      <c r="C13" s="484"/>
      <c r="D13" s="490"/>
      <c r="E13" s="305"/>
      <c r="F13" s="461" t="s">
        <v>139</v>
      </c>
      <c r="G13" s="462"/>
      <c r="H13" s="119" t="s">
        <v>140</v>
      </c>
      <c r="I13" s="296">
        <v>8</v>
      </c>
      <c r="J13" s="121" t="s">
        <v>141</v>
      </c>
      <c r="K13" s="122">
        <f>(J9*J9)/1029.4</f>
        <v>3.8508655527491747E-3</v>
      </c>
      <c r="L13" s="123"/>
      <c r="M13" s="124" t="s">
        <v>142</v>
      </c>
      <c r="N13" s="463" t="s">
        <v>143</v>
      </c>
      <c r="O13" s="464"/>
      <c r="P13" s="125" t="s">
        <v>144</v>
      </c>
      <c r="Q13" s="126" t="s">
        <v>116</v>
      </c>
      <c r="R13" s="126" t="s">
        <v>117</v>
      </c>
      <c r="S13" s="127" t="s">
        <v>118</v>
      </c>
    </row>
    <row r="14" spans="1:19" ht="13.75" thickBot="1" x14ac:dyDescent="0.85">
      <c r="A14" s="88">
        <v>13</v>
      </c>
      <c r="B14" s="484" t="s">
        <v>124</v>
      </c>
      <c r="C14" s="484"/>
      <c r="D14" s="490"/>
      <c r="E14" s="305" t="s">
        <v>124</v>
      </c>
      <c r="F14" s="233" t="s">
        <v>145</v>
      </c>
      <c r="G14" s="129"/>
      <c r="H14" s="130" t="s">
        <v>146</v>
      </c>
      <c r="I14" s="297">
        <f>(COUNT(M19:M157)*2)+COUNT(M158:M270)</f>
        <v>315</v>
      </c>
      <c r="J14" s="130" t="s">
        <v>147</v>
      </c>
      <c r="K14" s="132">
        <f>(J10*J10)/1029.4</f>
        <v>2.3860439090732467E-2</v>
      </c>
      <c r="L14" s="123"/>
      <c r="M14" s="80"/>
      <c r="N14" s="465" t="str">
        <f>IF(M14=0," ",M14/0.052/I12+K12)</f>
        <v xml:space="preserve"> </v>
      </c>
      <c r="O14" s="466"/>
      <c r="P14" s="133">
        <v>4.5</v>
      </c>
      <c r="Q14" s="308">
        <v>4.5</v>
      </c>
      <c r="R14" s="308">
        <v>4.09</v>
      </c>
      <c r="S14" s="309">
        <v>9.5</v>
      </c>
    </row>
    <row r="15" spans="1:19" ht="13.75" thickBot="1" x14ac:dyDescent="0.85">
      <c r="A15" s="88">
        <v>14</v>
      </c>
      <c r="B15" s="484" t="s">
        <v>124</v>
      </c>
      <c r="C15" s="484"/>
      <c r="D15" s="490"/>
      <c r="E15" s="305" t="s">
        <v>124</v>
      </c>
      <c r="F15" s="136" t="s">
        <v>124</v>
      </c>
      <c r="G15" s="137" t="s">
        <v>124</v>
      </c>
      <c r="H15" s="130" t="s">
        <v>124</v>
      </c>
      <c r="I15" s="298" t="s">
        <v>124</v>
      </c>
      <c r="J15" s="130" t="s">
        <v>148</v>
      </c>
      <c r="K15" s="132">
        <f>((J10*J10)-(I9*I9))*0.0009714</f>
        <v>1.8380161505400002E-2</v>
      </c>
      <c r="L15" s="139"/>
      <c r="O15" s="140"/>
      <c r="P15" s="106">
        <v>4.5</v>
      </c>
      <c r="Q15" s="292">
        <v>4.5</v>
      </c>
      <c r="R15" s="292">
        <v>4.0519999999999996</v>
      </c>
      <c r="S15" s="293">
        <v>10.5</v>
      </c>
    </row>
    <row r="16" spans="1:19" ht="13.75" thickBot="1" x14ac:dyDescent="0.85">
      <c r="A16" s="88">
        <v>15</v>
      </c>
      <c r="B16" s="484" t="s">
        <v>124</v>
      </c>
      <c r="C16" s="484"/>
      <c r="D16" s="490"/>
      <c r="E16" s="305" t="s">
        <v>124</v>
      </c>
      <c r="F16" s="136" t="s">
        <v>124</v>
      </c>
      <c r="G16" s="141" t="s">
        <v>124</v>
      </c>
      <c r="H16" s="142" t="s">
        <v>149</v>
      </c>
      <c r="I16" s="273">
        <f>IF(I14=0,0,MAX(F19:F2788)/I14)</f>
        <v>31.206253968253943</v>
      </c>
      <c r="J16" s="130" t="s">
        <v>150</v>
      </c>
      <c r="K16" s="132">
        <f>(J11*J11)/1029.4</f>
        <v>0</v>
      </c>
      <c r="L16" s="139"/>
      <c r="P16" s="106">
        <v>4.5</v>
      </c>
      <c r="Q16" s="292">
        <v>4.5</v>
      </c>
      <c r="R16" s="292">
        <v>4</v>
      </c>
      <c r="S16" s="293">
        <v>11.6</v>
      </c>
    </row>
    <row r="17" spans="1:19" ht="12.75" customHeight="1" thickBot="1" x14ac:dyDescent="0.85">
      <c r="B17" s="144" t="s">
        <v>151</v>
      </c>
      <c r="D17" s="146" t="s">
        <v>152</v>
      </c>
      <c r="E17" s="147">
        <f>SUM(E2:E15)</f>
        <v>10</v>
      </c>
      <c r="F17" s="148" t="s">
        <v>124</v>
      </c>
      <c r="G17" s="149" t="s">
        <v>124</v>
      </c>
      <c r="H17" s="141"/>
      <c r="I17" s="141"/>
      <c r="J17" s="142" t="s">
        <v>153</v>
      </c>
      <c r="K17" s="150">
        <f>((J11*J11)-(I9*I9))*0.0009714</f>
        <v>-5.4793031249999995E-3</v>
      </c>
      <c r="L17" s="151"/>
      <c r="N17" s="231" t="s">
        <v>210</v>
      </c>
      <c r="O17" s="232" t="s">
        <v>211</v>
      </c>
      <c r="P17" s="229">
        <v>4.5</v>
      </c>
      <c r="Q17" s="292">
        <v>4.5</v>
      </c>
      <c r="R17" s="292">
        <v>3.992</v>
      </c>
      <c r="S17" s="293">
        <v>13.5</v>
      </c>
    </row>
    <row r="18" spans="1:19" s="162" customFormat="1" ht="22.5" customHeight="1" thickBot="1" x14ac:dyDescent="0.85">
      <c r="A18" s="152" t="s">
        <v>124</v>
      </c>
      <c r="B18" s="153" t="s">
        <v>154</v>
      </c>
      <c r="C18" s="154" t="s">
        <v>155</v>
      </c>
      <c r="D18" s="155" t="s">
        <v>156</v>
      </c>
      <c r="E18" s="156" t="s">
        <v>124</v>
      </c>
      <c r="F18" s="157" t="s">
        <v>157</v>
      </c>
      <c r="G18" s="158" t="s">
        <v>158</v>
      </c>
      <c r="H18" s="157" t="s">
        <v>159</v>
      </c>
      <c r="I18" s="157" t="s">
        <v>160</v>
      </c>
      <c r="J18" s="157" t="s">
        <v>161</v>
      </c>
      <c r="K18" s="159" t="s">
        <v>162</v>
      </c>
      <c r="L18" s="160" t="s">
        <v>163</v>
      </c>
      <c r="M18" s="157" t="s">
        <v>164</v>
      </c>
      <c r="N18" s="230" t="s">
        <v>165</v>
      </c>
      <c r="O18" s="230" t="s">
        <v>165</v>
      </c>
      <c r="P18" s="106">
        <v>4.5</v>
      </c>
      <c r="Q18" s="292">
        <v>4.5</v>
      </c>
      <c r="R18" s="292">
        <v>3.8260000000000001</v>
      </c>
      <c r="S18" s="293">
        <v>15.1</v>
      </c>
    </row>
    <row r="19" spans="1:19" ht="13.75" thickBot="1" x14ac:dyDescent="0.85">
      <c r="A19" s="163">
        <v>1</v>
      </c>
      <c r="B19" s="164">
        <f>IF(M19&lt;=1,(0),IF(M19&lt;3600,(1),IF(M19&gt;=3601,(2),"")))</f>
        <v>2</v>
      </c>
      <c r="C19" s="165">
        <f>IF(M19&gt;0,($I$14-B19),"")</f>
        <v>313</v>
      </c>
      <c r="D19" s="166">
        <f>IF(19&gt;0,SUM(M19/100),"")</f>
        <v>62.71</v>
      </c>
      <c r="E19" s="167"/>
      <c r="F19" s="315">
        <f>D19</f>
        <v>62.71</v>
      </c>
      <c r="G19" s="316">
        <f>E17+I13+D19</f>
        <v>80.710000000000008</v>
      </c>
      <c r="H19" s="168">
        <f t="shared" ref="H19:H82" si="0">IF(M19&gt;0,($K$13*F19),"")</f>
        <v>0.24148777881290076</v>
      </c>
      <c r="I19" s="168">
        <f t="shared" ref="I19:I82" si="1">IF(M19&gt;0,($K$15*F19),"")</f>
        <v>1.1526199280036342</v>
      </c>
      <c r="J19" s="315">
        <f t="shared" ref="J19:J82" si="2">IF(M19&gt;0,((F19*$K$9)*$O$12),"")</f>
        <v>256.93866717557256</v>
      </c>
      <c r="K19" s="171">
        <f t="shared" ref="K19:K82" si="3">IF(G19&gt;$I$12,((G19-$I$12)*$K$17),"")</f>
        <v>-0.44223455521874999</v>
      </c>
      <c r="L19" s="319">
        <f>0.052*K12*G19</f>
        <v>35.254128000000009</v>
      </c>
      <c r="M19" s="306">
        <v>6271</v>
      </c>
      <c r="N19" s="216">
        <v>1</v>
      </c>
      <c r="O19" s="228">
        <f>IF(M19&gt;4500,N19*2,N19)</f>
        <v>2</v>
      </c>
      <c r="P19" s="112">
        <v>5</v>
      </c>
      <c r="Q19" s="292">
        <v>5.5</v>
      </c>
      <c r="R19" s="292">
        <v>4.95</v>
      </c>
      <c r="S19" s="293">
        <v>15.5</v>
      </c>
    </row>
    <row r="20" spans="1:19" ht="13.75" thickBot="1" x14ac:dyDescent="0.85">
      <c r="A20" s="79">
        <f>A19+1</f>
        <v>2</v>
      </c>
      <c r="B20" s="174">
        <f>IF(M20&lt;=1,(0),IF(M20&lt;3600,(1),IF(M20&gt;=3601,(2),"")))+B19</f>
        <v>4</v>
      </c>
      <c r="C20" s="175">
        <f>IF(M20&gt;0,($I$14-B20),"")</f>
        <v>311</v>
      </c>
      <c r="D20" s="176">
        <f>IF(M20&gt;0,SUM(M20/100),"")</f>
        <v>62.7</v>
      </c>
      <c r="E20" s="167"/>
      <c r="F20" s="317">
        <f t="shared" ref="F20:F83" si="4">IF(M20&gt;0,(F19+D20),"")</f>
        <v>125.41</v>
      </c>
      <c r="G20" s="316">
        <f t="shared" ref="G20:G83" si="5">IF(M20&gt;0,(F20+$E$17+$I$13),0)</f>
        <v>143.41</v>
      </c>
      <c r="H20" s="177">
        <f t="shared" si="0"/>
        <v>0.48293704897027401</v>
      </c>
      <c r="I20" s="177">
        <f t="shared" si="1"/>
        <v>2.3050560543922143</v>
      </c>
      <c r="J20" s="317">
        <f t="shared" si="2"/>
        <v>513.83636183206113</v>
      </c>
      <c r="K20" s="171">
        <f t="shared" si="3"/>
        <v>-0.78578686115624996</v>
      </c>
      <c r="L20" s="320">
        <f>IF(G20=" ",0,0.052*K$12*G20)</f>
        <v>62.641488000000003</v>
      </c>
      <c r="M20" s="306">
        <v>6270</v>
      </c>
      <c r="N20" s="216">
        <v>2</v>
      </c>
      <c r="O20" s="228">
        <f>IF(M20&gt;4500,N20*2,O19+1)</f>
        <v>4</v>
      </c>
      <c r="P20" s="106">
        <v>5.5</v>
      </c>
      <c r="Q20" s="292">
        <v>5.5</v>
      </c>
      <c r="R20" s="292">
        <v>4.8920000000000003</v>
      </c>
      <c r="S20" s="293">
        <v>17</v>
      </c>
    </row>
    <row r="21" spans="1:19" ht="13.75" thickBot="1" x14ac:dyDescent="0.85">
      <c r="A21" s="79">
        <f t="shared" ref="A21:A84" si="6">A20+1</f>
        <v>3</v>
      </c>
      <c r="B21" s="174">
        <f t="shared" ref="B21:B84" si="7">IF(M21&lt;=1,(0),IF(M21&lt;3600,(1),IF(M21&gt;=3601,(2),"")))+B20</f>
        <v>6</v>
      </c>
      <c r="C21" s="175">
        <f t="shared" ref="C21:C84" si="8">IF(M21&gt;0,($I$14-B21),"")</f>
        <v>309</v>
      </c>
      <c r="D21" s="176">
        <f t="shared" ref="D21:D84" si="9">IF(M21&gt;0,(M21/100),"")</f>
        <v>62.9</v>
      </c>
      <c r="E21" s="167"/>
      <c r="F21" s="317">
        <f t="shared" si="4"/>
        <v>188.31</v>
      </c>
      <c r="G21" s="316">
        <f t="shared" si="5"/>
        <v>206.31</v>
      </c>
      <c r="H21" s="177">
        <f t="shared" si="0"/>
        <v>0.72515649223819711</v>
      </c>
      <c r="I21" s="177">
        <f t="shared" si="1"/>
        <v>3.4611682130818746</v>
      </c>
      <c r="J21" s="317">
        <f t="shared" si="2"/>
        <v>771.55350687022906</v>
      </c>
      <c r="K21" s="171">
        <f t="shared" si="3"/>
        <v>-1.1304350277187498</v>
      </c>
      <c r="L21" s="320">
        <f t="shared" ref="L21:L30" si="10">IF(G21=" ",0,0.052*K$12*G21)</f>
        <v>90.116208</v>
      </c>
      <c r="M21" s="307">
        <v>6290</v>
      </c>
      <c r="N21" s="216">
        <v>3</v>
      </c>
      <c r="O21" s="228">
        <f t="shared" ref="O21:O84" si="11">IF(M21&gt;4500,N21*2,O20+1)</f>
        <v>6</v>
      </c>
      <c r="P21" s="106">
        <v>5.5</v>
      </c>
      <c r="Q21" s="292">
        <v>5.5</v>
      </c>
      <c r="R21" s="292">
        <v>4.7779999999999996</v>
      </c>
      <c r="S21" s="293">
        <v>20</v>
      </c>
    </row>
    <row r="22" spans="1:19" ht="13.75" thickBot="1" x14ac:dyDescent="0.85">
      <c r="A22" s="79">
        <f t="shared" si="6"/>
        <v>4</v>
      </c>
      <c r="B22" s="174">
        <f t="shared" si="7"/>
        <v>8</v>
      </c>
      <c r="C22" s="175">
        <f t="shared" si="8"/>
        <v>307</v>
      </c>
      <c r="D22" s="176">
        <f t="shared" si="9"/>
        <v>62.71</v>
      </c>
      <c r="E22" s="167"/>
      <c r="F22" s="317">
        <f t="shared" si="4"/>
        <v>251.02</v>
      </c>
      <c r="G22" s="316">
        <f t="shared" si="5"/>
        <v>269.02</v>
      </c>
      <c r="H22" s="177">
        <f t="shared" si="0"/>
        <v>0.96664427105109785</v>
      </c>
      <c r="I22" s="177">
        <f t="shared" si="1"/>
        <v>4.6137881410855091</v>
      </c>
      <c r="J22" s="317">
        <f t="shared" si="2"/>
        <v>1028.4921740458017</v>
      </c>
      <c r="K22" s="171">
        <f t="shared" si="3"/>
        <v>-1.4740421266874997</v>
      </c>
      <c r="L22" s="320">
        <f t="shared" si="10"/>
        <v>117.507936</v>
      </c>
      <c r="M22" s="307">
        <v>6271</v>
      </c>
      <c r="N22" s="216">
        <v>4</v>
      </c>
      <c r="O22" s="228">
        <f t="shared" si="11"/>
        <v>8</v>
      </c>
      <c r="P22" s="106">
        <v>5.5</v>
      </c>
      <c r="Q22" s="292">
        <v>5.5</v>
      </c>
      <c r="R22" s="292">
        <v>4.67</v>
      </c>
      <c r="S22" s="293">
        <v>23</v>
      </c>
    </row>
    <row r="23" spans="1:19" ht="13.75" thickBot="1" x14ac:dyDescent="0.85">
      <c r="A23" s="79">
        <f t="shared" si="6"/>
        <v>5</v>
      </c>
      <c r="B23" s="174">
        <f t="shared" si="7"/>
        <v>10</v>
      </c>
      <c r="C23" s="175">
        <f t="shared" si="8"/>
        <v>305</v>
      </c>
      <c r="D23" s="176">
        <f t="shared" si="9"/>
        <v>61.68</v>
      </c>
      <c r="E23" s="167"/>
      <c r="F23" s="317">
        <f t="shared" si="4"/>
        <v>312.7</v>
      </c>
      <c r="G23" s="316">
        <f t="shared" si="5"/>
        <v>330.7</v>
      </c>
      <c r="H23" s="177">
        <f t="shared" si="0"/>
        <v>1.2041656583446669</v>
      </c>
      <c r="I23" s="177">
        <f t="shared" si="1"/>
        <v>5.7474765027385804</v>
      </c>
      <c r="J23" s="317">
        <f t="shared" si="2"/>
        <v>1281.2106717557253</v>
      </c>
      <c r="K23" s="171">
        <f t="shared" si="3"/>
        <v>-1.8120055434374998</v>
      </c>
      <c r="L23" s="320">
        <f t="shared" si="10"/>
        <v>144.44976</v>
      </c>
      <c r="M23" s="307">
        <v>6168</v>
      </c>
      <c r="N23" s="216">
        <v>5</v>
      </c>
      <c r="O23" s="228">
        <f t="shared" si="11"/>
        <v>10</v>
      </c>
      <c r="P23" s="108">
        <v>7</v>
      </c>
      <c r="Q23" s="292">
        <v>7</v>
      </c>
      <c r="R23" s="292">
        <v>6.3659999999999997</v>
      </c>
      <c r="S23" s="293">
        <v>23</v>
      </c>
    </row>
    <row r="24" spans="1:19" ht="13.75" thickBot="1" x14ac:dyDescent="0.85">
      <c r="A24" s="79">
        <f t="shared" si="6"/>
        <v>6</v>
      </c>
      <c r="B24" s="174">
        <f t="shared" si="7"/>
        <v>12</v>
      </c>
      <c r="C24" s="175">
        <f t="shared" si="8"/>
        <v>303</v>
      </c>
      <c r="D24" s="176">
        <f t="shared" si="9"/>
        <v>62.74</v>
      </c>
      <c r="E24" s="167"/>
      <c r="F24" s="317">
        <f t="shared" si="4"/>
        <v>375.44</v>
      </c>
      <c r="G24" s="316">
        <f t="shared" si="5"/>
        <v>393.44</v>
      </c>
      <c r="H24" s="177">
        <f t="shared" si="0"/>
        <v>1.4457689631241502</v>
      </c>
      <c r="I24" s="177">
        <f t="shared" si="1"/>
        <v>6.9006478355873764</v>
      </c>
      <c r="J24" s="317">
        <f t="shared" si="2"/>
        <v>1538.2722564885498</v>
      </c>
      <c r="K24" s="171">
        <f t="shared" si="3"/>
        <v>-2.1557770214999996</v>
      </c>
      <c r="L24" s="320">
        <f t="shared" si="10"/>
        <v>171.854592</v>
      </c>
      <c r="M24" s="307">
        <v>6274</v>
      </c>
      <c r="N24" s="216">
        <v>6</v>
      </c>
      <c r="O24" s="228">
        <f t="shared" si="11"/>
        <v>12</v>
      </c>
      <c r="P24" s="108">
        <v>7</v>
      </c>
      <c r="Q24" s="292">
        <v>7</v>
      </c>
      <c r="R24" s="292">
        <v>6.2759999999999998</v>
      </c>
      <c r="S24" s="293">
        <v>26</v>
      </c>
    </row>
    <row r="25" spans="1:19" ht="13.75" thickBot="1" x14ac:dyDescent="0.85">
      <c r="A25" s="79">
        <f t="shared" si="6"/>
        <v>7</v>
      </c>
      <c r="B25" s="174">
        <f t="shared" si="7"/>
        <v>14</v>
      </c>
      <c r="C25" s="175">
        <f t="shared" si="8"/>
        <v>301</v>
      </c>
      <c r="D25" s="176">
        <f t="shared" si="9"/>
        <v>61.92</v>
      </c>
      <c r="E25" s="167"/>
      <c r="F25" s="317">
        <f t="shared" si="4"/>
        <v>437.36</v>
      </c>
      <c r="G25" s="316">
        <f t="shared" si="5"/>
        <v>455.36</v>
      </c>
      <c r="H25" s="177">
        <f t="shared" si="0"/>
        <v>1.6842145581503791</v>
      </c>
      <c r="I25" s="177">
        <f t="shared" si="1"/>
        <v>8.0387474360017457</v>
      </c>
      <c r="J25" s="317">
        <f t="shared" si="2"/>
        <v>1791.9740946564889</v>
      </c>
      <c r="K25" s="171">
        <f t="shared" si="3"/>
        <v>-2.4950554709999997</v>
      </c>
      <c r="L25" s="320">
        <f t="shared" si="10"/>
        <v>198.90124800000001</v>
      </c>
      <c r="M25" s="307">
        <v>6192</v>
      </c>
      <c r="N25" s="216">
        <v>7</v>
      </c>
      <c r="O25" s="228">
        <f t="shared" si="11"/>
        <v>14</v>
      </c>
      <c r="P25" s="108">
        <v>7</v>
      </c>
      <c r="Q25" s="292">
        <v>7</v>
      </c>
      <c r="R25" s="292">
        <v>6.1840000000000002</v>
      </c>
      <c r="S25" s="293">
        <v>29</v>
      </c>
    </row>
    <row r="26" spans="1:19" ht="13.75" thickBot="1" x14ac:dyDescent="0.85">
      <c r="A26" s="79">
        <f t="shared" si="6"/>
        <v>8</v>
      </c>
      <c r="B26" s="174">
        <f t="shared" si="7"/>
        <v>16</v>
      </c>
      <c r="C26" s="175">
        <f t="shared" si="8"/>
        <v>299</v>
      </c>
      <c r="D26" s="176">
        <f t="shared" si="9"/>
        <v>62.95</v>
      </c>
      <c r="E26" s="167"/>
      <c r="F26" s="317">
        <f t="shared" si="4"/>
        <v>500.31</v>
      </c>
      <c r="G26" s="316">
        <f t="shared" si="5"/>
        <v>518.30999999999995</v>
      </c>
      <c r="H26" s="177">
        <f t="shared" si="0"/>
        <v>1.9266265446959396</v>
      </c>
      <c r="I26" s="177">
        <f t="shared" si="1"/>
        <v>9.1957786027666746</v>
      </c>
      <c r="J26" s="317">
        <f t="shared" si="2"/>
        <v>2049.8961022900762</v>
      </c>
      <c r="K26" s="171">
        <f t="shared" si="3"/>
        <v>-2.8399776027187493</v>
      </c>
      <c r="L26" s="320">
        <f t="shared" si="10"/>
        <v>226.397808</v>
      </c>
      <c r="M26" s="307">
        <v>6295</v>
      </c>
      <c r="N26" s="216">
        <v>8</v>
      </c>
      <c r="O26" s="228">
        <f t="shared" si="11"/>
        <v>16</v>
      </c>
      <c r="P26" s="108">
        <v>7</v>
      </c>
      <c r="Q26" s="292">
        <v>7</v>
      </c>
      <c r="R26" s="292">
        <v>6.0940000000000003</v>
      </c>
      <c r="S26" s="293">
        <v>32</v>
      </c>
    </row>
    <row r="27" spans="1:19" ht="13.75" thickBot="1" x14ac:dyDescent="0.85">
      <c r="A27" s="79">
        <f t="shared" si="6"/>
        <v>9</v>
      </c>
      <c r="B27" s="174">
        <f t="shared" si="7"/>
        <v>18</v>
      </c>
      <c r="C27" s="175">
        <f t="shared" si="8"/>
        <v>297</v>
      </c>
      <c r="D27" s="176">
        <f t="shared" si="9"/>
        <v>63</v>
      </c>
      <c r="E27" s="167"/>
      <c r="F27" s="317">
        <f t="shared" si="4"/>
        <v>563.30999999999995</v>
      </c>
      <c r="G27" s="316">
        <f t="shared" si="5"/>
        <v>581.30999999999995</v>
      </c>
      <c r="H27" s="177">
        <f t="shared" si="0"/>
        <v>2.1692310745191374</v>
      </c>
      <c r="I27" s="177">
        <f t="shared" si="1"/>
        <v>10.353728777606873</v>
      </c>
      <c r="J27" s="317">
        <f t="shared" si="2"/>
        <v>2308.0229725190839</v>
      </c>
      <c r="K27" s="171">
        <f t="shared" si="3"/>
        <v>-3.1851736995937494</v>
      </c>
      <c r="L27" s="320">
        <f t="shared" si="10"/>
        <v>253.91620799999998</v>
      </c>
      <c r="M27" s="307">
        <v>6300</v>
      </c>
      <c r="N27" s="216">
        <v>9</v>
      </c>
      <c r="O27" s="228">
        <f t="shared" si="11"/>
        <v>18</v>
      </c>
      <c r="P27" s="106">
        <v>7.625</v>
      </c>
      <c r="Q27" s="292">
        <v>7.625</v>
      </c>
      <c r="R27" s="292">
        <v>6.9690000000000003</v>
      </c>
      <c r="S27" s="293">
        <v>26.4</v>
      </c>
    </row>
    <row r="28" spans="1:19" ht="13.75" thickBot="1" x14ac:dyDescent="0.85">
      <c r="A28" s="79">
        <f t="shared" si="6"/>
        <v>10</v>
      </c>
      <c r="B28" s="174">
        <f t="shared" si="7"/>
        <v>20</v>
      </c>
      <c r="C28" s="175">
        <f t="shared" si="8"/>
        <v>295</v>
      </c>
      <c r="D28" s="176">
        <f t="shared" si="9"/>
        <v>62.72</v>
      </c>
      <c r="E28" s="181">
        <f>SUM(D19:D28)</f>
        <v>626.03</v>
      </c>
      <c r="F28" s="317">
        <f t="shared" si="4"/>
        <v>626.03</v>
      </c>
      <c r="G28" s="316">
        <f t="shared" si="5"/>
        <v>644.03</v>
      </c>
      <c r="H28" s="177">
        <f t="shared" si="0"/>
        <v>2.410757361987566</v>
      </c>
      <c r="I28" s="177">
        <f t="shared" si="1"/>
        <v>11.506532507225563</v>
      </c>
      <c r="J28" s="317">
        <f t="shared" si="2"/>
        <v>2565.0026122137406</v>
      </c>
      <c r="K28" s="171">
        <f t="shared" si="3"/>
        <v>-3.5288355915937495</v>
      </c>
      <c r="L28" s="320">
        <f t="shared" si="10"/>
        <v>281.31230399999998</v>
      </c>
      <c r="M28" s="307">
        <v>6272</v>
      </c>
      <c r="N28" s="216">
        <v>10</v>
      </c>
      <c r="O28" s="228">
        <f t="shared" si="11"/>
        <v>20</v>
      </c>
      <c r="P28" s="106">
        <v>7.625</v>
      </c>
      <c r="Q28" s="292">
        <v>7.625</v>
      </c>
      <c r="R28" s="292">
        <v>6.875</v>
      </c>
      <c r="S28" s="293">
        <v>29.7</v>
      </c>
    </row>
    <row r="29" spans="1:19" ht="13.75" thickBot="1" x14ac:dyDescent="0.85">
      <c r="A29" s="79">
        <f t="shared" si="6"/>
        <v>11</v>
      </c>
      <c r="B29" s="174">
        <f t="shared" si="7"/>
        <v>22</v>
      </c>
      <c r="C29" s="175">
        <f t="shared" si="8"/>
        <v>293</v>
      </c>
      <c r="D29" s="176">
        <f t="shared" si="9"/>
        <v>62.5</v>
      </c>
      <c r="E29" s="167"/>
      <c r="F29" s="317">
        <f t="shared" si="4"/>
        <v>688.53</v>
      </c>
      <c r="G29" s="316">
        <f t="shared" si="5"/>
        <v>706.53</v>
      </c>
      <c r="H29" s="177">
        <f t="shared" si="0"/>
        <v>2.6514364590343891</v>
      </c>
      <c r="I29" s="177">
        <f t="shared" si="1"/>
        <v>12.655292601313063</v>
      </c>
      <c r="J29" s="317">
        <f t="shared" si="2"/>
        <v>2821.0808564885497</v>
      </c>
      <c r="K29" s="171">
        <f t="shared" si="3"/>
        <v>-3.8712920369062496</v>
      </c>
      <c r="L29" s="320">
        <f t="shared" si="10"/>
        <v>308.61230399999999</v>
      </c>
      <c r="M29" s="307">
        <v>6250</v>
      </c>
      <c r="N29" s="216">
        <v>11</v>
      </c>
      <c r="O29" s="228">
        <f t="shared" si="11"/>
        <v>22</v>
      </c>
      <c r="P29" s="106">
        <v>7.625</v>
      </c>
      <c r="Q29" s="292">
        <v>7.625</v>
      </c>
      <c r="R29" s="292">
        <v>6.7649999999999997</v>
      </c>
      <c r="S29" s="293">
        <v>33.700000000000003</v>
      </c>
    </row>
    <row r="30" spans="1:19" ht="13.75" thickBot="1" x14ac:dyDescent="0.85">
      <c r="A30" s="79">
        <f t="shared" si="6"/>
        <v>12</v>
      </c>
      <c r="B30" s="174">
        <f t="shared" si="7"/>
        <v>24</v>
      </c>
      <c r="C30" s="175">
        <f t="shared" si="8"/>
        <v>291</v>
      </c>
      <c r="D30" s="176">
        <f t="shared" si="9"/>
        <v>62.55</v>
      </c>
      <c r="E30" s="167"/>
      <c r="F30" s="317">
        <f t="shared" si="4"/>
        <v>751.07999999999993</v>
      </c>
      <c r="G30" s="316">
        <f t="shared" si="5"/>
        <v>769.07999999999993</v>
      </c>
      <c r="H30" s="177">
        <f t="shared" si="0"/>
        <v>2.8923080993588499</v>
      </c>
      <c r="I30" s="177">
        <f t="shared" si="1"/>
        <v>13.804971703475832</v>
      </c>
      <c r="J30" s="317">
        <f t="shared" si="2"/>
        <v>3077.3639633587786</v>
      </c>
      <c r="K30" s="171">
        <f t="shared" si="3"/>
        <v>-4.2140224473749992</v>
      </c>
      <c r="L30" s="320">
        <f t="shared" si="10"/>
        <v>335.934144</v>
      </c>
      <c r="M30" s="307">
        <v>6255</v>
      </c>
      <c r="N30" s="216">
        <v>12</v>
      </c>
      <c r="O30" s="228">
        <f t="shared" si="11"/>
        <v>24</v>
      </c>
      <c r="P30" s="106">
        <v>7.625</v>
      </c>
      <c r="Q30" s="292">
        <v>7.625</v>
      </c>
      <c r="R30" s="292">
        <v>6.625</v>
      </c>
      <c r="S30" s="293">
        <v>39</v>
      </c>
    </row>
    <row r="31" spans="1:19" ht="13.75" thickBot="1" x14ac:dyDescent="0.85">
      <c r="A31" s="79">
        <f t="shared" si="6"/>
        <v>13</v>
      </c>
      <c r="B31" s="174">
        <f t="shared" si="7"/>
        <v>26</v>
      </c>
      <c r="C31" s="175">
        <f t="shared" si="8"/>
        <v>289</v>
      </c>
      <c r="D31" s="176">
        <f t="shared" si="9"/>
        <v>62.85</v>
      </c>
      <c r="E31" s="167"/>
      <c r="F31" s="317">
        <f t="shared" si="4"/>
        <v>813.93</v>
      </c>
      <c r="G31" s="316">
        <f t="shared" si="5"/>
        <v>831.93</v>
      </c>
      <c r="H31" s="177">
        <f t="shared" si="0"/>
        <v>3.1343349993491354</v>
      </c>
      <c r="I31" s="177">
        <f t="shared" si="1"/>
        <v>14.960164854090223</v>
      </c>
      <c r="J31" s="317">
        <f t="shared" si="2"/>
        <v>3334.8762458015271</v>
      </c>
      <c r="K31" s="171">
        <f t="shared" si="3"/>
        <v>-4.5583966487812493</v>
      </c>
      <c r="L31" s="320">
        <f t="shared" ref="L31:L83" si="12">0.052*K$12*G31</f>
        <v>363.387024</v>
      </c>
      <c r="M31" s="307">
        <v>6285</v>
      </c>
      <c r="N31" s="216">
        <v>13</v>
      </c>
      <c r="O31" s="228">
        <f t="shared" si="11"/>
        <v>26</v>
      </c>
      <c r="P31" s="182">
        <v>7.625</v>
      </c>
      <c r="Q31" s="292">
        <v>7.625</v>
      </c>
      <c r="R31" s="292">
        <v>6.4349999999999996</v>
      </c>
      <c r="S31" s="293">
        <v>45</v>
      </c>
    </row>
    <row r="32" spans="1:19" ht="13.75" thickBot="1" x14ac:dyDescent="0.85">
      <c r="A32" s="79">
        <f t="shared" si="6"/>
        <v>14</v>
      </c>
      <c r="B32" s="174">
        <f t="shared" si="7"/>
        <v>28</v>
      </c>
      <c r="C32" s="175">
        <f t="shared" si="8"/>
        <v>287</v>
      </c>
      <c r="D32" s="176">
        <f t="shared" si="9"/>
        <v>62.75</v>
      </c>
      <c r="E32" s="167"/>
      <c r="F32" s="317">
        <f t="shared" si="4"/>
        <v>876.68</v>
      </c>
      <c r="G32" s="316">
        <f t="shared" si="5"/>
        <v>894.68</v>
      </c>
      <c r="H32" s="177">
        <f t="shared" si="0"/>
        <v>3.3759768127841463</v>
      </c>
      <c r="I32" s="177">
        <f t="shared" si="1"/>
        <v>16.113519988554074</v>
      </c>
      <c r="J32" s="317">
        <f t="shared" si="2"/>
        <v>3591.9788030534351</v>
      </c>
      <c r="K32" s="171">
        <f t="shared" si="3"/>
        <v>-4.9022229198749994</v>
      </c>
      <c r="L32" s="320">
        <f t="shared" si="12"/>
        <v>390.796224</v>
      </c>
      <c r="M32" s="307">
        <v>6275</v>
      </c>
      <c r="N32" s="216">
        <v>14</v>
      </c>
      <c r="O32" s="228">
        <f t="shared" si="11"/>
        <v>28</v>
      </c>
      <c r="P32" s="130"/>
      <c r="Q32" s="292"/>
      <c r="R32" s="292"/>
      <c r="S32" s="293"/>
    </row>
    <row r="33" spans="1:20" ht="13.75" thickBot="1" x14ac:dyDescent="0.85">
      <c r="A33" s="79">
        <f t="shared" si="6"/>
        <v>15</v>
      </c>
      <c r="B33" s="174">
        <f t="shared" si="7"/>
        <v>30</v>
      </c>
      <c r="C33" s="175">
        <f t="shared" si="8"/>
        <v>285</v>
      </c>
      <c r="D33" s="176">
        <f t="shared" si="9"/>
        <v>62.05</v>
      </c>
      <c r="E33" s="167"/>
      <c r="F33" s="317">
        <f t="shared" si="4"/>
        <v>938.7299999999999</v>
      </c>
      <c r="G33" s="316">
        <f t="shared" si="5"/>
        <v>956.7299999999999</v>
      </c>
      <c r="H33" s="177">
        <f t="shared" si="0"/>
        <v>3.6149230203322325</v>
      </c>
      <c r="I33" s="177">
        <f t="shared" si="1"/>
        <v>17.254009009964143</v>
      </c>
      <c r="J33" s="317">
        <f t="shared" si="2"/>
        <v>3846.2132839694659</v>
      </c>
      <c r="K33" s="171">
        <f t="shared" si="3"/>
        <v>-5.2422136787812494</v>
      </c>
      <c r="L33" s="320">
        <f t="shared" si="12"/>
        <v>417.89966399999997</v>
      </c>
      <c r="M33" s="307">
        <v>6205</v>
      </c>
      <c r="N33" s="216">
        <v>15</v>
      </c>
      <c r="O33" s="228">
        <f t="shared" si="11"/>
        <v>30</v>
      </c>
      <c r="P33" s="142"/>
      <c r="Q33" s="310"/>
      <c r="R33" s="310"/>
      <c r="S33" s="295"/>
    </row>
    <row r="34" spans="1:20" ht="13.75" thickBot="1" x14ac:dyDescent="0.85">
      <c r="A34" s="79">
        <f t="shared" si="6"/>
        <v>16</v>
      </c>
      <c r="B34" s="174">
        <f t="shared" si="7"/>
        <v>32</v>
      </c>
      <c r="C34" s="175">
        <f t="shared" si="8"/>
        <v>283</v>
      </c>
      <c r="D34" s="176">
        <f t="shared" si="9"/>
        <v>61.65</v>
      </c>
      <c r="E34" s="167"/>
      <c r="F34" s="317">
        <f t="shared" si="4"/>
        <v>1000.3799999999999</v>
      </c>
      <c r="G34" s="316">
        <f t="shared" si="5"/>
        <v>1018.3799999999999</v>
      </c>
      <c r="H34" s="177">
        <f t="shared" si="0"/>
        <v>3.8523288816592189</v>
      </c>
      <c r="I34" s="177">
        <f t="shared" si="1"/>
        <v>18.387145966772053</v>
      </c>
      <c r="J34" s="317">
        <f t="shared" si="2"/>
        <v>4098.8088641221375</v>
      </c>
      <c r="K34" s="171">
        <f t="shared" si="3"/>
        <v>-5.5800127164374986</v>
      </c>
      <c r="L34" s="320">
        <f t="shared" si="12"/>
        <v>444.82838399999997</v>
      </c>
      <c r="M34" s="307">
        <v>6165</v>
      </c>
      <c r="N34" s="216">
        <v>16</v>
      </c>
      <c r="O34" s="228">
        <f t="shared" si="11"/>
        <v>32</v>
      </c>
      <c r="S34" s="79"/>
    </row>
    <row r="35" spans="1:20" ht="13.75" thickBot="1" x14ac:dyDescent="0.85">
      <c r="A35" s="79">
        <f t="shared" si="6"/>
        <v>17</v>
      </c>
      <c r="B35" s="174">
        <f t="shared" si="7"/>
        <v>34</v>
      </c>
      <c r="C35" s="175">
        <f t="shared" si="8"/>
        <v>281</v>
      </c>
      <c r="D35" s="176">
        <f t="shared" si="9"/>
        <v>62.8</v>
      </c>
      <c r="E35" s="167"/>
      <c r="F35" s="317">
        <f t="shared" si="4"/>
        <v>1063.1799999999998</v>
      </c>
      <c r="G35" s="316">
        <f t="shared" si="5"/>
        <v>1081.1799999999998</v>
      </c>
      <c r="H35" s="177">
        <f t="shared" si="0"/>
        <v>4.0941632383718671</v>
      </c>
      <c r="I35" s="177">
        <f t="shared" si="1"/>
        <v>19.541420109311172</v>
      </c>
      <c r="J35" s="317">
        <f t="shared" si="2"/>
        <v>4356.1162839694653</v>
      </c>
      <c r="K35" s="171">
        <f t="shared" si="3"/>
        <v>-5.9241129526874987</v>
      </c>
      <c r="L35" s="320">
        <f t="shared" si="12"/>
        <v>472.25942399999997</v>
      </c>
      <c r="M35" s="307">
        <v>6280</v>
      </c>
      <c r="N35" s="216">
        <v>17</v>
      </c>
      <c r="O35" s="228">
        <f t="shared" si="11"/>
        <v>34</v>
      </c>
      <c r="R35" s="460" t="s">
        <v>212</v>
      </c>
      <c r="S35" s="460"/>
      <c r="T35" s="460"/>
    </row>
    <row r="36" spans="1:20" ht="13.75" thickBot="1" x14ac:dyDescent="0.85">
      <c r="A36" s="79">
        <f t="shared" si="6"/>
        <v>18</v>
      </c>
      <c r="B36" s="174">
        <f t="shared" si="7"/>
        <v>36</v>
      </c>
      <c r="C36" s="175">
        <f t="shared" si="8"/>
        <v>279</v>
      </c>
      <c r="D36" s="176">
        <f t="shared" si="9"/>
        <v>62.75</v>
      </c>
      <c r="E36" s="167"/>
      <c r="F36" s="317">
        <f t="shared" si="4"/>
        <v>1125.9299999999998</v>
      </c>
      <c r="G36" s="316">
        <f t="shared" si="5"/>
        <v>1143.9299999999998</v>
      </c>
      <c r="H36" s="177">
        <f t="shared" si="0"/>
        <v>4.3358050518068776</v>
      </c>
      <c r="I36" s="177">
        <f t="shared" si="1"/>
        <v>20.69477524377502</v>
      </c>
      <c r="J36" s="317">
        <f t="shared" si="2"/>
        <v>4613.2188412213736</v>
      </c>
      <c r="K36" s="171">
        <f t="shared" si="3"/>
        <v>-6.2679392237812488</v>
      </c>
      <c r="L36" s="320">
        <f t="shared" si="12"/>
        <v>499.66862399999997</v>
      </c>
      <c r="M36" s="307">
        <v>6275</v>
      </c>
      <c r="N36" s="216">
        <v>18</v>
      </c>
      <c r="O36" s="228">
        <f t="shared" si="11"/>
        <v>36</v>
      </c>
      <c r="R36" s="183" t="s">
        <v>167</v>
      </c>
      <c r="S36" s="144" t="s">
        <v>168</v>
      </c>
      <c r="T36" s="184"/>
    </row>
    <row r="37" spans="1:20" ht="13.75" thickBot="1" x14ac:dyDescent="0.85">
      <c r="A37" s="79">
        <f t="shared" si="6"/>
        <v>19</v>
      </c>
      <c r="B37" s="174">
        <f t="shared" si="7"/>
        <v>38</v>
      </c>
      <c r="C37" s="175">
        <f t="shared" si="8"/>
        <v>277</v>
      </c>
      <c r="D37" s="176">
        <f t="shared" si="9"/>
        <v>61.85</v>
      </c>
      <c r="E37" s="167"/>
      <c r="F37" s="317">
        <f t="shared" si="4"/>
        <v>1187.7799999999997</v>
      </c>
      <c r="G37" s="316">
        <f t="shared" si="5"/>
        <v>1205.7799999999997</v>
      </c>
      <c r="H37" s="177">
        <f t="shared" si="0"/>
        <v>4.5739810862444141</v>
      </c>
      <c r="I37" s="177">
        <f t="shared" si="1"/>
        <v>21.831588232884009</v>
      </c>
      <c r="J37" s="317">
        <f t="shared" si="2"/>
        <v>4866.6338717557246</v>
      </c>
      <c r="K37" s="171">
        <f t="shared" si="3"/>
        <v>-6.606834122062498</v>
      </c>
      <c r="L37" s="320">
        <f t="shared" si="12"/>
        <v>526.6847039999999</v>
      </c>
      <c r="M37" s="307">
        <v>6185</v>
      </c>
      <c r="N37" s="216">
        <v>19</v>
      </c>
      <c r="O37" s="228">
        <f t="shared" si="11"/>
        <v>38</v>
      </c>
      <c r="R37" s="185"/>
      <c r="S37" s="186"/>
      <c r="T37" s="187"/>
    </row>
    <row r="38" spans="1:20" ht="13.75" thickBot="1" x14ac:dyDescent="0.85">
      <c r="A38" s="79">
        <f t="shared" si="6"/>
        <v>20</v>
      </c>
      <c r="B38" s="174">
        <f t="shared" si="7"/>
        <v>40</v>
      </c>
      <c r="C38" s="175">
        <f t="shared" si="8"/>
        <v>275</v>
      </c>
      <c r="D38" s="176">
        <f t="shared" si="9"/>
        <v>62.65</v>
      </c>
      <c r="E38" s="181">
        <f>SUM(D29:D38)</f>
        <v>624.4</v>
      </c>
      <c r="F38" s="317">
        <f t="shared" si="4"/>
        <v>1250.4299999999998</v>
      </c>
      <c r="G38" s="316">
        <f t="shared" si="5"/>
        <v>1268.4299999999998</v>
      </c>
      <c r="H38" s="177">
        <f t="shared" si="0"/>
        <v>4.81523781312415</v>
      </c>
      <c r="I38" s="177">
        <f t="shared" si="1"/>
        <v>22.98310535119732</v>
      </c>
      <c r="J38" s="317">
        <f t="shared" si="2"/>
        <v>5123.3267038167942</v>
      </c>
      <c r="K38" s="171">
        <f t="shared" si="3"/>
        <v>-6.950112462843749</v>
      </c>
      <c r="L38" s="320">
        <f t="shared" si="12"/>
        <v>554.05022399999996</v>
      </c>
      <c r="M38" s="307">
        <v>6265</v>
      </c>
      <c r="N38" s="216">
        <v>20</v>
      </c>
      <c r="O38" s="228">
        <f t="shared" si="11"/>
        <v>40</v>
      </c>
      <c r="R38" s="188"/>
      <c r="S38" s="189"/>
      <c r="T38" s="190"/>
    </row>
    <row r="39" spans="1:20" ht="13.75" thickBot="1" x14ac:dyDescent="0.85">
      <c r="A39" s="79">
        <f t="shared" si="6"/>
        <v>21</v>
      </c>
      <c r="B39" s="174">
        <f t="shared" si="7"/>
        <v>42</v>
      </c>
      <c r="C39" s="175">
        <f t="shared" si="8"/>
        <v>273</v>
      </c>
      <c r="D39" s="176">
        <f t="shared" si="9"/>
        <v>62.75</v>
      </c>
      <c r="E39" s="167"/>
      <c r="F39" s="317">
        <f t="shared" si="4"/>
        <v>1313.1799999999998</v>
      </c>
      <c r="G39" s="316">
        <f t="shared" si="5"/>
        <v>1331.1799999999998</v>
      </c>
      <c r="H39" s="177">
        <f t="shared" si="0"/>
        <v>5.0568796265591605</v>
      </c>
      <c r="I39" s="177">
        <f t="shared" si="1"/>
        <v>24.136460485661171</v>
      </c>
      <c r="J39" s="317">
        <f t="shared" si="2"/>
        <v>5380.4292610687025</v>
      </c>
      <c r="K39" s="171">
        <f t="shared" si="3"/>
        <v>-7.2939387339374981</v>
      </c>
      <c r="L39" s="320">
        <f t="shared" si="12"/>
        <v>581.45942400000001</v>
      </c>
      <c r="M39" s="307">
        <v>6275</v>
      </c>
      <c r="N39" s="216">
        <v>21</v>
      </c>
      <c r="O39" s="228">
        <f t="shared" si="11"/>
        <v>42</v>
      </c>
      <c r="R39" s="188"/>
      <c r="S39" s="189"/>
      <c r="T39" s="190"/>
    </row>
    <row r="40" spans="1:20" ht="13.75" thickBot="1" x14ac:dyDescent="0.85">
      <c r="A40" s="79">
        <f t="shared" si="6"/>
        <v>22</v>
      </c>
      <c r="B40" s="174">
        <f t="shared" si="7"/>
        <v>44</v>
      </c>
      <c r="C40" s="175">
        <f t="shared" si="8"/>
        <v>271</v>
      </c>
      <c r="D40" s="176">
        <f t="shared" si="9"/>
        <v>63</v>
      </c>
      <c r="E40" s="167"/>
      <c r="F40" s="317">
        <f t="shared" si="4"/>
        <v>1376.1799999999998</v>
      </c>
      <c r="G40" s="316">
        <f t="shared" si="5"/>
        <v>1394.1799999999998</v>
      </c>
      <c r="H40" s="177">
        <f t="shared" si="0"/>
        <v>5.2994841563823583</v>
      </c>
      <c r="I40" s="177">
        <f t="shared" si="1"/>
        <v>25.294410660501374</v>
      </c>
      <c r="J40" s="317">
        <f t="shared" si="2"/>
        <v>5638.5561312977097</v>
      </c>
      <c r="K40" s="171">
        <f t="shared" si="3"/>
        <v>-7.6391348308124982</v>
      </c>
      <c r="L40" s="320">
        <f t="shared" si="12"/>
        <v>608.97782399999994</v>
      </c>
      <c r="M40" s="307">
        <v>6300</v>
      </c>
      <c r="N40" s="216">
        <v>22</v>
      </c>
      <c r="O40" s="228">
        <f t="shared" si="11"/>
        <v>44</v>
      </c>
      <c r="R40" s="188"/>
      <c r="S40" s="189"/>
      <c r="T40" s="190"/>
    </row>
    <row r="41" spans="1:20" ht="13.75" thickBot="1" x14ac:dyDescent="0.85">
      <c r="A41" s="79">
        <f t="shared" si="6"/>
        <v>23</v>
      </c>
      <c r="B41" s="174">
        <f t="shared" si="7"/>
        <v>46</v>
      </c>
      <c r="C41" s="175">
        <f t="shared" si="8"/>
        <v>269</v>
      </c>
      <c r="D41" s="176">
        <f t="shared" si="9"/>
        <v>61.8</v>
      </c>
      <c r="E41" s="167"/>
      <c r="F41" s="317">
        <f t="shared" si="4"/>
        <v>1437.9799999999998</v>
      </c>
      <c r="G41" s="316">
        <f t="shared" si="5"/>
        <v>1455.9799999999998</v>
      </c>
      <c r="H41" s="177">
        <f t="shared" si="0"/>
        <v>5.5374676475422575</v>
      </c>
      <c r="I41" s="177">
        <f t="shared" si="1"/>
        <v>26.430304641535091</v>
      </c>
      <c r="J41" s="317">
        <f t="shared" si="2"/>
        <v>5891.7662992366413</v>
      </c>
      <c r="K41" s="171">
        <f t="shared" si="3"/>
        <v>-7.9777557639374983</v>
      </c>
      <c r="L41" s="320">
        <f t="shared" si="12"/>
        <v>635.97206399999993</v>
      </c>
      <c r="M41" s="307">
        <v>6180</v>
      </c>
      <c r="N41" s="216">
        <v>23</v>
      </c>
      <c r="O41" s="228">
        <f t="shared" si="11"/>
        <v>46</v>
      </c>
      <c r="R41" s="188"/>
      <c r="S41" s="189"/>
      <c r="T41" s="190"/>
    </row>
    <row r="42" spans="1:20" ht="13.75" thickBot="1" x14ac:dyDescent="0.85">
      <c r="A42" s="79">
        <f t="shared" si="6"/>
        <v>24</v>
      </c>
      <c r="B42" s="174">
        <f t="shared" si="7"/>
        <v>48</v>
      </c>
      <c r="C42" s="175">
        <f t="shared" si="8"/>
        <v>267</v>
      </c>
      <c r="D42" s="176">
        <f t="shared" si="9"/>
        <v>62.5</v>
      </c>
      <c r="E42" s="167"/>
      <c r="F42" s="317">
        <f t="shared" si="4"/>
        <v>1500.4799999999998</v>
      </c>
      <c r="G42" s="316">
        <f t="shared" si="5"/>
        <v>1518.4799999999998</v>
      </c>
      <c r="H42" s="177">
        <f t="shared" si="0"/>
        <v>5.7781467445890806</v>
      </c>
      <c r="I42" s="177">
        <f t="shared" si="1"/>
        <v>27.579064735622591</v>
      </c>
      <c r="J42" s="317">
        <f t="shared" si="2"/>
        <v>6147.84454351145</v>
      </c>
      <c r="K42" s="171">
        <f t="shared" si="3"/>
        <v>-8.3202122092499984</v>
      </c>
      <c r="L42" s="320">
        <f t="shared" si="12"/>
        <v>663.27206399999989</v>
      </c>
      <c r="M42" s="307">
        <v>6250</v>
      </c>
      <c r="N42" s="216">
        <v>24</v>
      </c>
      <c r="O42" s="228">
        <f t="shared" si="11"/>
        <v>48</v>
      </c>
      <c r="R42" s="188"/>
      <c r="S42" s="189"/>
      <c r="T42" s="190"/>
    </row>
    <row r="43" spans="1:20" ht="13.75" thickBot="1" x14ac:dyDescent="0.85">
      <c r="A43" s="79">
        <f t="shared" si="6"/>
        <v>25</v>
      </c>
      <c r="B43" s="174">
        <f t="shared" si="7"/>
        <v>50</v>
      </c>
      <c r="C43" s="175">
        <f t="shared" si="8"/>
        <v>265</v>
      </c>
      <c r="D43" s="176">
        <f t="shared" si="9"/>
        <v>62.8</v>
      </c>
      <c r="E43" s="167"/>
      <c r="F43" s="317">
        <f t="shared" si="4"/>
        <v>1563.2799999999997</v>
      </c>
      <c r="G43" s="316">
        <f t="shared" si="5"/>
        <v>1581.2799999999997</v>
      </c>
      <c r="H43" s="177">
        <f t="shared" si="0"/>
        <v>6.0199811013017293</v>
      </c>
      <c r="I43" s="177">
        <f t="shared" si="1"/>
        <v>28.73333887816171</v>
      </c>
      <c r="J43" s="317">
        <f t="shared" si="2"/>
        <v>6405.1519633587786</v>
      </c>
      <c r="K43" s="171">
        <f t="shared" si="3"/>
        <v>-8.6643124454999985</v>
      </c>
      <c r="L43" s="320">
        <f t="shared" si="12"/>
        <v>690.70310399999994</v>
      </c>
      <c r="M43" s="307">
        <v>6280</v>
      </c>
      <c r="N43" s="216">
        <v>25</v>
      </c>
      <c r="O43" s="228">
        <f t="shared" si="11"/>
        <v>50</v>
      </c>
      <c r="R43" s="188"/>
      <c r="S43" s="189"/>
      <c r="T43" s="190"/>
    </row>
    <row r="44" spans="1:20" ht="13.75" thickBot="1" x14ac:dyDescent="0.85">
      <c r="A44" s="79">
        <f t="shared" si="6"/>
        <v>26</v>
      </c>
      <c r="B44" s="174">
        <f t="shared" si="7"/>
        <v>52</v>
      </c>
      <c r="C44" s="175">
        <f t="shared" si="8"/>
        <v>263</v>
      </c>
      <c r="D44" s="176">
        <f t="shared" si="9"/>
        <v>62.6</v>
      </c>
      <c r="E44" s="167"/>
      <c r="F44" s="317">
        <f t="shared" si="4"/>
        <v>1625.8799999999997</v>
      </c>
      <c r="G44" s="316">
        <f t="shared" si="5"/>
        <v>1643.8799999999997</v>
      </c>
      <c r="H44" s="177">
        <f t="shared" si="0"/>
        <v>6.2610452849038269</v>
      </c>
      <c r="I44" s="177">
        <f t="shared" si="1"/>
        <v>29.88393698839975</v>
      </c>
      <c r="J44" s="317">
        <f t="shared" si="2"/>
        <v>6661.639932824427</v>
      </c>
      <c r="K44" s="171">
        <f t="shared" si="3"/>
        <v>-9.0073168211249968</v>
      </c>
      <c r="L44" s="320">
        <f t="shared" si="12"/>
        <v>718.04678399999989</v>
      </c>
      <c r="M44" s="307">
        <v>6260</v>
      </c>
      <c r="N44" s="216">
        <v>26</v>
      </c>
      <c r="O44" s="228">
        <f t="shared" si="11"/>
        <v>52</v>
      </c>
      <c r="R44" s="188"/>
      <c r="S44" s="189"/>
      <c r="T44" s="190"/>
    </row>
    <row r="45" spans="1:20" ht="13.75" thickBot="1" x14ac:dyDescent="0.85">
      <c r="A45" s="79">
        <f t="shared" si="6"/>
        <v>27</v>
      </c>
      <c r="B45" s="174">
        <f t="shared" si="7"/>
        <v>54</v>
      </c>
      <c r="C45" s="175">
        <f t="shared" si="8"/>
        <v>261</v>
      </c>
      <c r="D45" s="176">
        <f t="shared" si="9"/>
        <v>62.78</v>
      </c>
      <c r="E45" s="167"/>
      <c r="F45" s="317">
        <f t="shared" si="4"/>
        <v>1688.6599999999996</v>
      </c>
      <c r="G45" s="316">
        <f t="shared" si="5"/>
        <v>1706.6599999999996</v>
      </c>
      <c r="H45" s="177">
        <f t="shared" si="0"/>
        <v>6.5028026243054198</v>
      </c>
      <c r="I45" s="177">
        <f t="shared" si="1"/>
        <v>31.037843527708759</v>
      </c>
      <c r="J45" s="317">
        <f t="shared" si="2"/>
        <v>6918.865407633587</v>
      </c>
      <c r="K45" s="171">
        <f t="shared" si="3"/>
        <v>-9.3513074713124968</v>
      </c>
      <c r="L45" s="320">
        <f t="shared" si="12"/>
        <v>745.46908799999983</v>
      </c>
      <c r="M45" s="307">
        <v>6278</v>
      </c>
      <c r="N45" s="216">
        <v>27</v>
      </c>
      <c r="O45" s="228">
        <f t="shared" si="11"/>
        <v>54</v>
      </c>
      <c r="R45" s="188"/>
      <c r="S45" s="189"/>
      <c r="T45" s="190"/>
    </row>
    <row r="46" spans="1:20" ht="13.75" thickBot="1" x14ac:dyDescent="0.85">
      <c r="A46" s="79">
        <f t="shared" si="6"/>
        <v>28</v>
      </c>
      <c r="B46" s="174">
        <f t="shared" si="7"/>
        <v>56</v>
      </c>
      <c r="C46" s="175">
        <f t="shared" si="8"/>
        <v>259</v>
      </c>
      <c r="D46" s="176">
        <f t="shared" si="9"/>
        <v>62.84</v>
      </c>
      <c r="E46" s="167"/>
      <c r="F46" s="317">
        <f t="shared" si="4"/>
        <v>1751.4999999999995</v>
      </c>
      <c r="G46" s="316">
        <f t="shared" si="5"/>
        <v>1769.4999999999995</v>
      </c>
      <c r="H46" s="177">
        <f t="shared" si="0"/>
        <v>6.7447910156401782</v>
      </c>
      <c r="I46" s="177">
        <f t="shared" si="1"/>
        <v>32.192852876708095</v>
      </c>
      <c r="J46" s="317">
        <f t="shared" si="2"/>
        <v>7176.3367175572503</v>
      </c>
      <c r="K46" s="171">
        <f t="shared" si="3"/>
        <v>-9.6956268796874969</v>
      </c>
      <c r="L46" s="320">
        <f t="shared" si="12"/>
        <v>772.91759999999988</v>
      </c>
      <c r="M46" s="307">
        <v>6284</v>
      </c>
      <c r="N46" s="216">
        <v>28</v>
      </c>
      <c r="O46" s="228">
        <f t="shared" si="11"/>
        <v>56</v>
      </c>
      <c r="R46" s="188"/>
      <c r="S46" s="189"/>
      <c r="T46" s="190"/>
    </row>
    <row r="47" spans="1:20" ht="13.75" thickBot="1" x14ac:dyDescent="0.85">
      <c r="A47" s="79">
        <f t="shared" si="6"/>
        <v>29</v>
      </c>
      <c r="B47" s="174">
        <f t="shared" si="7"/>
        <v>58</v>
      </c>
      <c r="C47" s="175">
        <f t="shared" si="8"/>
        <v>257</v>
      </c>
      <c r="D47" s="176">
        <f t="shared" si="9"/>
        <v>62.88</v>
      </c>
      <c r="E47" s="167"/>
      <c r="F47" s="317">
        <f t="shared" si="4"/>
        <v>1814.3799999999997</v>
      </c>
      <c r="G47" s="316">
        <f t="shared" si="5"/>
        <v>1832.3799999999997</v>
      </c>
      <c r="H47" s="177">
        <f t="shared" si="0"/>
        <v>6.9869334415970465</v>
      </c>
      <c r="I47" s="177">
        <f t="shared" si="1"/>
        <v>33.348597432167651</v>
      </c>
      <c r="J47" s="317">
        <f t="shared" si="2"/>
        <v>7433.9719175572518</v>
      </c>
      <c r="K47" s="171">
        <f t="shared" si="3"/>
        <v>-10.040165460187497</v>
      </c>
      <c r="L47" s="320">
        <f t="shared" si="12"/>
        <v>800.38358399999993</v>
      </c>
      <c r="M47" s="307">
        <v>6288</v>
      </c>
      <c r="N47" s="216">
        <v>29</v>
      </c>
      <c r="O47" s="228">
        <f t="shared" si="11"/>
        <v>58</v>
      </c>
      <c r="R47" s="188"/>
      <c r="S47" s="189"/>
      <c r="T47" s="190"/>
    </row>
    <row r="48" spans="1:20" ht="13.75" thickBot="1" x14ac:dyDescent="0.85">
      <c r="A48" s="79">
        <f t="shared" si="6"/>
        <v>30</v>
      </c>
      <c r="B48" s="174">
        <f t="shared" si="7"/>
        <v>60</v>
      </c>
      <c r="C48" s="175">
        <f t="shared" si="8"/>
        <v>255</v>
      </c>
      <c r="D48" s="176">
        <f t="shared" si="9"/>
        <v>62.79</v>
      </c>
      <c r="E48" s="181">
        <f>SUM(D39:D48)</f>
        <v>626.74</v>
      </c>
      <c r="F48" s="317">
        <f t="shared" si="4"/>
        <v>1877.1699999999996</v>
      </c>
      <c r="G48" s="316">
        <f t="shared" si="5"/>
        <v>1895.1699999999996</v>
      </c>
      <c r="H48" s="177">
        <f t="shared" si="0"/>
        <v>7.2287292896541668</v>
      </c>
      <c r="I48" s="177">
        <f t="shared" si="1"/>
        <v>34.502687773091715</v>
      </c>
      <c r="J48" s="317">
        <f t="shared" si="2"/>
        <v>7691.2383648854957</v>
      </c>
      <c r="K48" s="171">
        <f t="shared" si="3"/>
        <v>-10.384210903406247</v>
      </c>
      <c r="L48" s="320">
        <f t="shared" si="12"/>
        <v>827.81025599999987</v>
      </c>
      <c r="M48" s="307">
        <v>6279</v>
      </c>
      <c r="N48" s="216">
        <v>30</v>
      </c>
      <c r="O48" s="228">
        <f t="shared" si="11"/>
        <v>60</v>
      </c>
      <c r="R48" s="188"/>
      <c r="S48" s="189"/>
      <c r="T48" s="190"/>
    </row>
    <row r="49" spans="1:20" ht="13.75" thickBot="1" x14ac:dyDescent="0.85">
      <c r="A49" s="79">
        <f t="shared" si="6"/>
        <v>31</v>
      </c>
      <c r="B49" s="174">
        <f t="shared" si="7"/>
        <v>62</v>
      </c>
      <c r="C49" s="175">
        <f t="shared" si="8"/>
        <v>253</v>
      </c>
      <c r="D49" s="177">
        <f t="shared" si="9"/>
        <v>62.85</v>
      </c>
      <c r="F49" s="317">
        <f t="shared" si="4"/>
        <v>1940.0199999999995</v>
      </c>
      <c r="G49" s="316">
        <f t="shared" si="5"/>
        <v>1958.0199999999995</v>
      </c>
      <c r="H49" s="177">
        <f t="shared" si="0"/>
        <v>7.4707561896444519</v>
      </c>
      <c r="I49" s="177">
        <f t="shared" si="1"/>
        <v>35.657880923706102</v>
      </c>
      <c r="J49" s="317">
        <f t="shared" si="2"/>
        <v>7948.7506473282428</v>
      </c>
      <c r="K49" s="171">
        <f t="shared" si="3"/>
        <v>-10.728585104812497</v>
      </c>
      <c r="L49" s="320">
        <f t="shared" si="12"/>
        <v>855.2631359999998</v>
      </c>
      <c r="M49" s="307">
        <v>6285</v>
      </c>
      <c r="N49" s="216">
        <v>31</v>
      </c>
      <c r="O49" s="228">
        <f t="shared" si="11"/>
        <v>62</v>
      </c>
      <c r="R49" s="188"/>
      <c r="S49" s="189"/>
      <c r="T49" s="190"/>
    </row>
    <row r="50" spans="1:20" ht="13.75" thickBot="1" x14ac:dyDescent="0.85">
      <c r="A50" s="79">
        <f t="shared" si="6"/>
        <v>32</v>
      </c>
      <c r="B50" s="174">
        <f t="shared" si="7"/>
        <v>64</v>
      </c>
      <c r="C50" s="175">
        <f t="shared" si="8"/>
        <v>251</v>
      </c>
      <c r="D50" s="176">
        <f t="shared" si="9"/>
        <v>63</v>
      </c>
      <c r="E50" s="167"/>
      <c r="F50" s="317">
        <f t="shared" si="4"/>
        <v>2003.0199999999995</v>
      </c>
      <c r="G50" s="316">
        <f t="shared" si="5"/>
        <v>2021.0199999999995</v>
      </c>
      <c r="H50" s="177">
        <f t="shared" si="0"/>
        <v>7.7133607194676506</v>
      </c>
      <c r="I50" s="177">
        <f t="shared" si="1"/>
        <v>36.815831098546305</v>
      </c>
      <c r="J50" s="317">
        <f t="shared" si="2"/>
        <v>8206.87751755725</v>
      </c>
      <c r="K50" s="171">
        <f t="shared" si="3"/>
        <v>-11.073781201687497</v>
      </c>
      <c r="L50" s="320">
        <f t="shared" si="12"/>
        <v>882.78153599999985</v>
      </c>
      <c r="M50" s="307">
        <v>6300</v>
      </c>
      <c r="N50" s="216">
        <v>32</v>
      </c>
      <c r="O50" s="228">
        <f t="shared" si="11"/>
        <v>64</v>
      </c>
      <c r="R50" s="188"/>
      <c r="S50" s="189"/>
      <c r="T50" s="190"/>
    </row>
    <row r="51" spans="1:20" ht="13.75" thickBot="1" x14ac:dyDescent="0.85">
      <c r="A51" s="79">
        <f t="shared" si="6"/>
        <v>33</v>
      </c>
      <c r="B51" s="174">
        <f t="shared" si="7"/>
        <v>66</v>
      </c>
      <c r="C51" s="175">
        <f t="shared" si="8"/>
        <v>249</v>
      </c>
      <c r="D51" s="176">
        <f t="shared" si="9"/>
        <v>62.9</v>
      </c>
      <c r="E51" s="167"/>
      <c r="F51" s="317">
        <f t="shared" si="4"/>
        <v>2065.9199999999996</v>
      </c>
      <c r="G51" s="316">
        <f t="shared" si="5"/>
        <v>2083.9199999999996</v>
      </c>
      <c r="H51" s="177">
        <f t="shared" si="0"/>
        <v>7.9555801627355738</v>
      </c>
      <c r="I51" s="177">
        <f t="shared" si="1"/>
        <v>37.971943257235964</v>
      </c>
      <c r="J51" s="317">
        <f t="shared" si="2"/>
        <v>8464.5946625954202</v>
      </c>
      <c r="K51" s="171">
        <f t="shared" si="3"/>
        <v>-11.418429368249997</v>
      </c>
      <c r="L51" s="320">
        <f t="shared" si="12"/>
        <v>910.25625599999989</v>
      </c>
      <c r="M51" s="307">
        <v>6290</v>
      </c>
      <c r="N51" s="216">
        <v>33</v>
      </c>
      <c r="O51" s="228">
        <f t="shared" si="11"/>
        <v>66</v>
      </c>
      <c r="R51" s="188"/>
      <c r="S51" s="189"/>
      <c r="T51" s="190"/>
    </row>
    <row r="52" spans="1:20" ht="13.75" thickBot="1" x14ac:dyDescent="0.85">
      <c r="A52" s="79">
        <f t="shared" si="6"/>
        <v>34</v>
      </c>
      <c r="B52" s="174">
        <f t="shared" si="7"/>
        <v>68</v>
      </c>
      <c r="C52" s="175">
        <f t="shared" si="8"/>
        <v>247</v>
      </c>
      <c r="D52" s="176">
        <f t="shared" si="9"/>
        <v>62.93</v>
      </c>
      <c r="E52" s="167"/>
      <c r="F52" s="317">
        <f t="shared" si="4"/>
        <v>2128.8499999999995</v>
      </c>
      <c r="G52" s="316">
        <f t="shared" si="5"/>
        <v>2146.8499999999995</v>
      </c>
      <c r="H52" s="177">
        <f t="shared" si="0"/>
        <v>8.1979151319700794</v>
      </c>
      <c r="I52" s="177">
        <f t="shared" si="1"/>
        <v>39.128606820770784</v>
      </c>
      <c r="J52" s="317">
        <f t="shared" si="2"/>
        <v>8722.4347251908384</v>
      </c>
      <c r="K52" s="171">
        <f t="shared" si="3"/>
        <v>-11.763241913906246</v>
      </c>
      <c r="L52" s="320">
        <f t="shared" si="12"/>
        <v>937.74407999999983</v>
      </c>
      <c r="M52" s="307">
        <v>6293</v>
      </c>
      <c r="N52" s="216">
        <v>34</v>
      </c>
      <c r="O52" s="228">
        <f t="shared" si="11"/>
        <v>68</v>
      </c>
      <c r="R52" s="188"/>
      <c r="S52" s="189"/>
      <c r="T52" s="190"/>
    </row>
    <row r="53" spans="1:20" ht="13.75" thickBot="1" x14ac:dyDescent="0.85">
      <c r="A53" s="79">
        <f t="shared" si="6"/>
        <v>35</v>
      </c>
      <c r="B53" s="174">
        <f t="shared" si="7"/>
        <v>70</v>
      </c>
      <c r="C53" s="175">
        <f t="shared" si="8"/>
        <v>245</v>
      </c>
      <c r="D53" s="176">
        <f t="shared" si="9"/>
        <v>62.6</v>
      </c>
      <c r="E53" s="167"/>
      <c r="F53" s="317">
        <f t="shared" si="4"/>
        <v>2191.4499999999994</v>
      </c>
      <c r="G53" s="316">
        <f t="shared" si="5"/>
        <v>2209.4499999999994</v>
      </c>
      <c r="H53" s="177">
        <f t="shared" si="0"/>
        <v>8.4389793155721762</v>
      </c>
      <c r="I53" s="177">
        <f t="shared" si="1"/>
        <v>40.27920493100882</v>
      </c>
      <c r="J53" s="317">
        <f t="shared" si="2"/>
        <v>8978.9226946564868</v>
      </c>
      <c r="K53" s="171">
        <f t="shared" si="3"/>
        <v>-12.106246289531246</v>
      </c>
      <c r="L53" s="320">
        <f t="shared" si="12"/>
        <v>965.08775999999978</v>
      </c>
      <c r="M53" s="307">
        <v>6260</v>
      </c>
      <c r="N53" s="216">
        <v>35</v>
      </c>
      <c r="O53" s="228">
        <f t="shared" si="11"/>
        <v>70</v>
      </c>
      <c r="R53" s="188"/>
      <c r="S53" s="189"/>
      <c r="T53" s="190"/>
    </row>
    <row r="54" spans="1:20" ht="13.75" thickBot="1" x14ac:dyDescent="0.85">
      <c r="A54" s="79">
        <f t="shared" si="6"/>
        <v>36</v>
      </c>
      <c r="B54" s="174">
        <f t="shared" si="7"/>
        <v>72</v>
      </c>
      <c r="C54" s="175">
        <f t="shared" si="8"/>
        <v>243</v>
      </c>
      <c r="D54" s="176">
        <f t="shared" si="9"/>
        <v>62.8</v>
      </c>
      <c r="E54" s="167"/>
      <c r="F54" s="317">
        <f t="shared" si="4"/>
        <v>2254.2499999999995</v>
      </c>
      <c r="G54" s="316">
        <f t="shared" si="5"/>
        <v>2272.2499999999995</v>
      </c>
      <c r="H54" s="177">
        <f t="shared" si="0"/>
        <v>8.6808136722848257</v>
      </c>
      <c r="I54" s="177">
        <f t="shared" si="1"/>
        <v>41.433479073547943</v>
      </c>
      <c r="J54" s="317">
        <f t="shared" si="2"/>
        <v>9236.2301145038164</v>
      </c>
      <c r="K54" s="171">
        <f t="shared" si="3"/>
        <v>-12.450346525781246</v>
      </c>
      <c r="L54" s="320">
        <f t="shared" si="12"/>
        <v>992.51879999999983</v>
      </c>
      <c r="M54" s="307">
        <v>6280</v>
      </c>
      <c r="N54" s="216">
        <v>36</v>
      </c>
      <c r="O54" s="228">
        <f t="shared" si="11"/>
        <v>72</v>
      </c>
      <c r="R54" s="188"/>
      <c r="S54" s="189"/>
      <c r="T54" s="190"/>
    </row>
    <row r="55" spans="1:20" ht="13.75" thickBot="1" x14ac:dyDescent="0.85">
      <c r="A55" s="79">
        <f t="shared" si="6"/>
        <v>37</v>
      </c>
      <c r="B55" s="174">
        <f t="shared" si="7"/>
        <v>74</v>
      </c>
      <c r="C55" s="175">
        <f t="shared" si="8"/>
        <v>241</v>
      </c>
      <c r="D55" s="176">
        <f t="shared" si="9"/>
        <v>61.4</v>
      </c>
      <c r="E55" s="167"/>
      <c r="F55" s="317">
        <f t="shared" si="4"/>
        <v>2315.6499999999996</v>
      </c>
      <c r="G55" s="316">
        <f t="shared" si="5"/>
        <v>2333.6499999999996</v>
      </c>
      <c r="H55" s="177">
        <f t="shared" si="0"/>
        <v>8.9172568172236257</v>
      </c>
      <c r="I55" s="177">
        <f t="shared" si="1"/>
        <v>42.562020989979509</v>
      </c>
      <c r="J55" s="317">
        <f t="shared" si="2"/>
        <v>9487.8013816793882</v>
      </c>
      <c r="K55" s="171">
        <f t="shared" si="3"/>
        <v>-12.786775737656248</v>
      </c>
      <c r="L55" s="320">
        <f t="shared" si="12"/>
        <v>1019.3383199999998</v>
      </c>
      <c r="M55" s="307">
        <v>6140</v>
      </c>
      <c r="N55" s="216">
        <v>37</v>
      </c>
      <c r="O55" s="228">
        <f t="shared" si="11"/>
        <v>74</v>
      </c>
      <c r="R55" s="188"/>
      <c r="S55" s="189"/>
      <c r="T55" s="190"/>
    </row>
    <row r="56" spans="1:20" ht="13.75" thickBot="1" x14ac:dyDescent="0.85">
      <c r="A56" s="79">
        <f t="shared" si="6"/>
        <v>38</v>
      </c>
      <c r="B56" s="174">
        <f t="shared" si="7"/>
        <v>76</v>
      </c>
      <c r="C56" s="175">
        <f t="shared" si="8"/>
        <v>239</v>
      </c>
      <c r="D56" s="176">
        <f t="shared" si="9"/>
        <v>61.68</v>
      </c>
      <c r="E56" s="167"/>
      <c r="F56" s="317">
        <f t="shared" si="4"/>
        <v>2377.3299999999995</v>
      </c>
      <c r="G56" s="316">
        <f t="shared" si="5"/>
        <v>2395.3299999999995</v>
      </c>
      <c r="H56" s="177">
        <f t="shared" si="0"/>
        <v>9.1547782045171928</v>
      </c>
      <c r="I56" s="177">
        <f t="shared" si="1"/>
        <v>43.69570935163258</v>
      </c>
      <c r="J56" s="317">
        <f t="shared" si="2"/>
        <v>9740.5198793893123</v>
      </c>
      <c r="K56" s="171">
        <f t="shared" si="3"/>
        <v>-13.124739154406246</v>
      </c>
      <c r="L56" s="320">
        <f t="shared" si="12"/>
        <v>1046.2801439999998</v>
      </c>
      <c r="M56" s="307">
        <v>6168</v>
      </c>
      <c r="N56" s="216">
        <v>38</v>
      </c>
      <c r="O56" s="228">
        <f t="shared" si="11"/>
        <v>76</v>
      </c>
      <c r="R56" s="188"/>
      <c r="S56" s="189"/>
      <c r="T56" s="190"/>
    </row>
    <row r="57" spans="1:20" ht="13.75" thickBot="1" x14ac:dyDescent="0.85">
      <c r="A57" s="79">
        <f t="shared" si="6"/>
        <v>39</v>
      </c>
      <c r="B57" s="174">
        <f t="shared" si="7"/>
        <v>78</v>
      </c>
      <c r="C57" s="175">
        <f t="shared" si="8"/>
        <v>237</v>
      </c>
      <c r="D57" s="176">
        <f t="shared" si="9"/>
        <v>62.9</v>
      </c>
      <c r="E57" s="167"/>
      <c r="F57" s="317">
        <f t="shared" si="4"/>
        <v>2440.2299999999996</v>
      </c>
      <c r="G57" s="316">
        <f t="shared" si="5"/>
        <v>2458.2299999999996</v>
      </c>
      <c r="H57" s="177">
        <f t="shared" si="0"/>
        <v>9.3969976477851169</v>
      </c>
      <c r="I57" s="177">
        <f t="shared" si="1"/>
        <v>44.851821510322239</v>
      </c>
      <c r="J57" s="317">
        <f t="shared" si="2"/>
        <v>9998.2370244274807</v>
      </c>
      <c r="K57" s="171">
        <f t="shared" si="3"/>
        <v>-13.469387320968746</v>
      </c>
      <c r="L57" s="320">
        <f t="shared" si="12"/>
        <v>1073.7548639999998</v>
      </c>
      <c r="M57" s="307">
        <v>6290</v>
      </c>
      <c r="N57" s="216">
        <v>39</v>
      </c>
      <c r="O57" s="228">
        <f t="shared" si="11"/>
        <v>78</v>
      </c>
      <c r="R57" s="188"/>
      <c r="S57" s="189"/>
      <c r="T57" s="190"/>
    </row>
    <row r="58" spans="1:20" ht="13.75" thickBot="1" x14ac:dyDescent="0.85">
      <c r="A58" s="79">
        <f t="shared" si="6"/>
        <v>40</v>
      </c>
      <c r="B58" s="174">
        <f t="shared" si="7"/>
        <v>80</v>
      </c>
      <c r="C58" s="175">
        <f t="shared" si="8"/>
        <v>235</v>
      </c>
      <c r="D58" s="176">
        <f t="shared" si="9"/>
        <v>62.88</v>
      </c>
      <c r="E58" s="181">
        <f>SUM(D49:D58)</f>
        <v>625.94000000000005</v>
      </c>
      <c r="F58" s="317">
        <f t="shared" si="4"/>
        <v>2503.1099999999997</v>
      </c>
      <c r="G58" s="316">
        <f t="shared" si="5"/>
        <v>2521.1099999999997</v>
      </c>
      <c r="H58" s="177">
        <f t="shared" si="0"/>
        <v>9.6391400737419861</v>
      </c>
      <c r="I58" s="177">
        <f t="shared" si="1"/>
        <v>46.007566065781795</v>
      </c>
      <c r="J58" s="317">
        <f t="shared" si="2"/>
        <v>10255.87222442748</v>
      </c>
      <c r="K58" s="171">
        <f t="shared" si="3"/>
        <v>-13.813925901468748</v>
      </c>
      <c r="L58" s="320">
        <f t="shared" si="12"/>
        <v>1101.2208479999999</v>
      </c>
      <c r="M58" s="307">
        <v>6288</v>
      </c>
      <c r="N58" s="216">
        <v>40</v>
      </c>
      <c r="O58" s="228">
        <f t="shared" si="11"/>
        <v>80</v>
      </c>
      <c r="R58" s="188"/>
      <c r="S58" s="189"/>
      <c r="T58" s="190"/>
    </row>
    <row r="59" spans="1:20" ht="13.75" thickBot="1" x14ac:dyDescent="0.85">
      <c r="A59" s="79">
        <f t="shared" si="6"/>
        <v>41</v>
      </c>
      <c r="B59" s="174">
        <f t="shared" si="7"/>
        <v>82</v>
      </c>
      <c r="C59" s="175">
        <f t="shared" si="8"/>
        <v>233</v>
      </c>
      <c r="D59" s="176">
        <f t="shared" si="9"/>
        <v>62.85</v>
      </c>
      <c r="E59" s="167"/>
      <c r="F59" s="317">
        <f t="shared" si="4"/>
        <v>2565.9599999999996</v>
      </c>
      <c r="G59" s="316">
        <f t="shared" si="5"/>
        <v>2583.9599999999996</v>
      </c>
      <c r="H59" s="177">
        <f t="shared" si="0"/>
        <v>9.8811669737322703</v>
      </c>
      <c r="I59" s="177">
        <f t="shared" si="1"/>
        <v>47.162759216396182</v>
      </c>
      <c r="J59" s="317">
        <f t="shared" si="2"/>
        <v>10513.384506870229</v>
      </c>
      <c r="K59" s="171">
        <f t="shared" si="3"/>
        <v>-14.158300102874996</v>
      </c>
      <c r="L59" s="320">
        <f t="shared" si="12"/>
        <v>1128.673728</v>
      </c>
      <c r="M59" s="307">
        <v>6285</v>
      </c>
      <c r="N59" s="216">
        <v>41</v>
      </c>
      <c r="O59" s="228">
        <f t="shared" si="11"/>
        <v>82</v>
      </c>
      <c r="R59" s="188"/>
      <c r="S59" s="191"/>
      <c r="T59" s="190"/>
    </row>
    <row r="60" spans="1:20" ht="13.75" thickBot="1" x14ac:dyDescent="0.85">
      <c r="A60" s="79">
        <f t="shared" si="6"/>
        <v>42</v>
      </c>
      <c r="B60" s="174">
        <f t="shared" si="7"/>
        <v>84</v>
      </c>
      <c r="C60" s="175">
        <f t="shared" si="8"/>
        <v>231</v>
      </c>
      <c r="D60" s="176">
        <f t="shared" si="9"/>
        <v>62.75</v>
      </c>
      <c r="E60" s="167"/>
      <c r="F60" s="317">
        <f t="shared" si="4"/>
        <v>2628.7099999999996</v>
      </c>
      <c r="G60" s="316">
        <f t="shared" si="5"/>
        <v>2646.7099999999996</v>
      </c>
      <c r="H60" s="177">
        <f t="shared" si="0"/>
        <v>10.122808787167282</v>
      </c>
      <c r="I60" s="177">
        <f t="shared" si="1"/>
        <v>48.316114350860033</v>
      </c>
      <c r="J60" s="317">
        <f t="shared" si="2"/>
        <v>10770.487064122137</v>
      </c>
      <c r="K60" s="171">
        <f t="shared" si="3"/>
        <v>-14.502126373968746</v>
      </c>
      <c r="L60" s="320">
        <f t="shared" si="12"/>
        <v>1156.0829279999998</v>
      </c>
      <c r="M60" s="307">
        <v>6275</v>
      </c>
      <c r="N60" s="216">
        <v>42</v>
      </c>
      <c r="O60" s="228">
        <f t="shared" si="11"/>
        <v>84</v>
      </c>
      <c r="R60" s="188"/>
      <c r="S60" s="191"/>
      <c r="T60" s="190"/>
    </row>
    <row r="61" spans="1:20" ht="13.75" thickBot="1" x14ac:dyDescent="0.85">
      <c r="A61" s="79">
        <f t="shared" si="6"/>
        <v>43</v>
      </c>
      <c r="B61" s="174">
        <f t="shared" si="7"/>
        <v>86</v>
      </c>
      <c r="C61" s="175">
        <f t="shared" si="8"/>
        <v>229</v>
      </c>
      <c r="D61" s="176">
        <f t="shared" si="9"/>
        <v>61.6</v>
      </c>
      <c r="E61" s="167"/>
      <c r="F61" s="317">
        <f t="shared" si="4"/>
        <v>2690.3099999999995</v>
      </c>
      <c r="G61" s="316">
        <f t="shared" si="5"/>
        <v>2708.3099999999995</v>
      </c>
      <c r="H61" s="177">
        <f t="shared" si="0"/>
        <v>10.360022105216631</v>
      </c>
      <c r="I61" s="177">
        <f t="shared" si="1"/>
        <v>49.448332299592671</v>
      </c>
      <c r="J61" s="317">
        <f t="shared" si="2"/>
        <v>11022.877781679388</v>
      </c>
      <c r="K61" s="171">
        <f t="shared" si="3"/>
        <v>-14.839651446468746</v>
      </c>
      <c r="L61" s="320">
        <f t="shared" si="12"/>
        <v>1182.9898079999998</v>
      </c>
      <c r="M61" s="307">
        <v>6160</v>
      </c>
      <c r="N61" s="216">
        <v>43</v>
      </c>
      <c r="O61" s="228">
        <f t="shared" si="11"/>
        <v>86</v>
      </c>
      <c r="R61" s="188"/>
      <c r="S61" s="191"/>
      <c r="T61" s="190"/>
    </row>
    <row r="62" spans="1:20" ht="13.75" thickBot="1" x14ac:dyDescent="0.85">
      <c r="A62" s="79">
        <f t="shared" si="6"/>
        <v>44</v>
      </c>
      <c r="B62" s="174">
        <f t="shared" si="7"/>
        <v>88</v>
      </c>
      <c r="C62" s="175">
        <f t="shared" si="8"/>
        <v>227</v>
      </c>
      <c r="D62" s="176">
        <f t="shared" si="9"/>
        <v>61.7</v>
      </c>
      <c r="E62" s="167"/>
      <c r="F62" s="317">
        <f t="shared" si="4"/>
        <v>2752.0099999999993</v>
      </c>
      <c r="G62" s="316">
        <f t="shared" si="5"/>
        <v>2770.0099999999993</v>
      </c>
      <c r="H62" s="177">
        <f t="shared" si="0"/>
        <v>10.597620509821255</v>
      </c>
      <c r="I62" s="177">
        <f t="shared" si="1"/>
        <v>50.582388264475846</v>
      </c>
      <c r="J62" s="317">
        <f t="shared" si="2"/>
        <v>11275.678224427478</v>
      </c>
      <c r="K62" s="171">
        <f t="shared" si="3"/>
        <v>-15.177724449281245</v>
      </c>
      <c r="L62" s="320">
        <f t="shared" si="12"/>
        <v>1209.9403679999998</v>
      </c>
      <c r="M62" s="307">
        <v>6170</v>
      </c>
      <c r="N62" s="216">
        <v>44</v>
      </c>
      <c r="O62" s="228">
        <f t="shared" si="11"/>
        <v>88</v>
      </c>
      <c r="R62" s="188"/>
      <c r="S62" s="191"/>
      <c r="T62" s="190"/>
    </row>
    <row r="63" spans="1:20" ht="13.75" thickBot="1" x14ac:dyDescent="0.85">
      <c r="A63" s="79">
        <f t="shared" si="6"/>
        <v>45</v>
      </c>
      <c r="B63" s="174">
        <f t="shared" si="7"/>
        <v>90</v>
      </c>
      <c r="C63" s="175">
        <f t="shared" si="8"/>
        <v>225</v>
      </c>
      <c r="D63" s="176">
        <f t="shared" si="9"/>
        <v>62.6</v>
      </c>
      <c r="E63" s="167"/>
      <c r="F63" s="317">
        <f t="shared" si="4"/>
        <v>2814.6099999999992</v>
      </c>
      <c r="G63" s="316">
        <f t="shared" si="5"/>
        <v>2832.6099999999992</v>
      </c>
      <c r="H63" s="177">
        <f t="shared" si="0"/>
        <v>10.838684693423351</v>
      </c>
      <c r="I63" s="177">
        <f t="shared" si="1"/>
        <v>51.732986374713889</v>
      </c>
      <c r="J63" s="317">
        <f t="shared" si="2"/>
        <v>11532.166193893128</v>
      </c>
      <c r="K63" s="171">
        <f t="shared" si="3"/>
        <v>-15.520728824906245</v>
      </c>
      <c r="L63" s="320">
        <f t="shared" si="12"/>
        <v>1237.2840479999998</v>
      </c>
      <c r="M63" s="307">
        <v>6260</v>
      </c>
      <c r="N63" s="216">
        <v>45</v>
      </c>
      <c r="O63" s="228">
        <f t="shared" si="11"/>
        <v>90</v>
      </c>
      <c r="R63" s="188"/>
      <c r="S63" s="191"/>
      <c r="T63" s="190"/>
    </row>
    <row r="64" spans="1:20" ht="13.75" thickBot="1" x14ac:dyDescent="0.85">
      <c r="A64" s="79">
        <f t="shared" si="6"/>
        <v>46</v>
      </c>
      <c r="B64" s="174">
        <f t="shared" si="7"/>
        <v>92</v>
      </c>
      <c r="C64" s="175">
        <f t="shared" si="8"/>
        <v>223</v>
      </c>
      <c r="D64" s="176">
        <f t="shared" si="9"/>
        <v>62.62</v>
      </c>
      <c r="E64" s="167"/>
      <c r="F64" s="317">
        <f t="shared" si="4"/>
        <v>2877.2299999999991</v>
      </c>
      <c r="G64" s="316">
        <f t="shared" si="5"/>
        <v>2895.2299999999991</v>
      </c>
      <c r="H64" s="177">
        <f t="shared" si="0"/>
        <v>11.079825894336505</v>
      </c>
      <c r="I64" s="177">
        <f t="shared" si="1"/>
        <v>52.883952088182035</v>
      </c>
      <c r="J64" s="317">
        <f t="shared" si="2"/>
        <v>11788.736108396944</v>
      </c>
      <c r="K64" s="171">
        <f t="shared" si="3"/>
        <v>-15.863842786593743</v>
      </c>
      <c r="L64" s="320">
        <f t="shared" si="12"/>
        <v>1264.6364639999997</v>
      </c>
      <c r="M64" s="307">
        <v>6262</v>
      </c>
      <c r="N64" s="216">
        <v>46</v>
      </c>
      <c r="O64" s="228">
        <f t="shared" si="11"/>
        <v>92</v>
      </c>
      <c r="R64" s="188"/>
      <c r="S64" s="191"/>
      <c r="T64" s="190"/>
    </row>
    <row r="65" spans="1:20" ht="13.75" thickBot="1" x14ac:dyDescent="0.85">
      <c r="A65" s="79">
        <f t="shared" si="6"/>
        <v>47</v>
      </c>
      <c r="B65" s="174">
        <f t="shared" si="7"/>
        <v>94</v>
      </c>
      <c r="C65" s="175">
        <f t="shared" si="8"/>
        <v>221</v>
      </c>
      <c r="D65" s="176">
        <f t="shared" si="9"/>
        <v>62.8</v>
      </c>
      <c r="E65" s="167"/>
      <c r="F65" s="317">
        <f t="shared" si="4"/>
        <v>2940.0299999999993</v>
      </c>
      <c r="G65" s="316">
        <f t="shared" si="5"/>
        <v>2958.0299999999993</v>
      </c>
      <c r="H65" s="177">
        <f t="shared" si="0"/>
        <v>11.321660251049153</v>
      </c>
      <c r="I65" s="177">
        <f t="shared" si="1"/>
        <v>54.038226230721158</v>
      </c>
      <c r="J65" s="317">
        <f t="shared" si="2"/>
        <v>12046.043528244274</v>
      </c>
      <c r="K65" s="171">
        <f t="shared" si="3"/>
        <v>-16.207943022843743</v>
      </c>
      <c r="L65" s="320">
        <f t="shared" si="12"/>
        <v>1292.0675039999996</v>
      </c>
      <c r="M65" s="307">
        <v>6280</v>
      </c>
      <c r="N65" s="216">
        <v>47</v>
      </c>
      <c r="O65" s="228">
        <f t="shared" si="11"/>
        <v>94</v>
      </c>
      <c r="R65" s="188"/>
      <c r="S65" s="191"/>
      <c r="T65" s="190"/>
    </row>
    <row r="66" spans="1:20" ht="13.75" thickBot="1" x14ac:dyDescent="0.85">
      <c r="A66" s="79">
        <f t="shared" si="6"/>
        <v>48</v>
      </c>
      <c r="B66" s="174">
        <f t="shared" si="7"/>
        <v>96</v>
      </c>
      <c r="C66" s="175">
        <f t="shared" si="8"/>
        <v>219</v>
      </c>
      <c r="D66" s="176">
        <f t="shared" si="9"/>
        <v>62.85</v>
      </c>
      <c r="E66" s="167"/>
      <c r="F66" s="317">
        <f t="shared" si="4"/>
        <v>3002.8799999999992</v>
      </c>
      <c r="G66" s="316">
        <f t="shared" si="5"/>
        <v>3020.8799999999992</v>
      </c>
      <c r="H66" s="177">
        <f t="shared" si="0"/>
        <v>11.563687151039439</v>
      </c>
      <c r="I66" s="177">
        <f t="shared" si="1"/>
        <v>55.193419381335545</v>
      </c>
      <c r="J66" s="317">
        <f t="shared" si="2"/>
        <v>12303.555810687021</v>
      </c>
      <c r="K66" s="171">
        <f t="shared" si="3"/>
        <v>-16.552317224249993</v>
      </c>
      <c r="L66" s="320">
        <f t="shared" si="12"/>
        <v>1319.5203839999997</v>
      </c>
      <c r="M66" s="307">
        <v>6285</v>
      </c>
      <c r="N66" s="216">
        <v>48</v>
      </c>
      <c r="O66" s="228">
        <f t="shared" si="11"/>
        <v>96</v>
      </c>
      <c r="R66" s="188"/>
      <c r="S66" s="191"/>
      <c r="T66" s="190"/>
    </row>
    <row r="67" spans="1:20" ht="13.75" thickBot="1" x14ac:dyDescent="0.85">
      <c r="A67" s="79">
        <f t="shared" si="6"/>
        <v>49</v>
      </c>
      <c r="B67" s="174">
        <f t="shared" si="7"/>
        <v>98</v>
      </c>
      <c r="C67" s="175">
        <f t="shared" si="8"/>
        <v>217</v>
      </c>
      <c r="D67" s="176">
        <f t="shared" si="9"/>
        <v>62.75</v>
      </c>
      <c r="E67" s="167"/>
      <c r="F67" s="317">
        <f t="shared" si="4"/>
        <v>3065.6299999999992</v>
      </c>
      <c r="G67" s="316">
        <f t="shared" si="5"/>
        <v>3083.6299999999992</v>
      </c>
      <c r="H67" s="177">
        <f t="shared" si="0"/>
        <v>11.80532896447445</v>
      </c>
      <c r="I67" s="177">
        <f t="shared" si="1"/>
        <v>56.346774515799396</v>
      </c>
      <c r="J67" s="317">
        <f t="shared" si="2"/>
        <v>12560.65836793893</v>
      </c>
      <c r="K67" s="171">
        <f t="shared" si="3"/>
        <v>-16.896143495343743</v>
      </c>
      <c r="L67" s="320">
        <f t="shared" si="12"/>
        <v>1346.9295839999997</v>
      </c>
      <c r="M67" s="307">
        <v>6275</v>
      </c>
      <c r="N67" s="216">
        <v>49</v>
      </c>
      <c r="O67" s="228">
        <f t="shared" si="11"/>
        <v>98</v>
      </c>
      <c r="R67" s="188"/>
      <c r="S67" s="191"/>
      <c r="T67" s="190"/>
    </row>
    <row r="68" spans="1:20" ht="13.75" thickBot="1" x14ac:dyDescent="0.85">
      <c r="A68" s="79">
        <f t="shared" si="6"/>
        <v>50</v>
      </c>
      <c r="B68" s="174">
        <f t="shared" si="7"/>
        <v>100</v>
      </c>
      <c r="C68" s="175">
        <f t="shared" si="8"/>
        <v>215</v>
      </c>
      <c r="D68" s="176">
        <f t="shared" si="9"/>
        <v>62.55</v>
      </c>
      <c r="E68" s="181">
        <f>SUM(D59:D68)</f>
        <v>625.06999999999994</v>
      </c>
      <c r="F68" s="317">
        <f t="shared" si="4"/>
        <v>3128.1799999999994</v>
      </c>
      <c r="G68" s="316">
        <f t="shared" si="5"/>
        <v>3146.1799999999994</v>
      </c>
      <c r="H68" s="177">
        <f t="shared" si="0"/>
        <v>12.04620060479891</v>
      </c>
      <c r="I68" s="177">
        <f t="shared" si="1"/>
        <v>57.496453617962167</v>
      </c>
      <c r="J68" s="317">
        <f t="shared" si="2"/>
        <v>12816.94147480916</v>
      </c>
      <c r="K68" s="171">
        <f t="shared" si="3"/>
        <v>-17.238873905812497</v>
      </c>
      <c r="L68" s="320">
        <f t="shared" si="12"/>
        <v>1374.2514239999998</v>
      </c>
      <c r="M68" s="307">
        <v>6255</v>
      </c>
      <c r="N68" s="216">
        <v>50</v>
      </c>
      <c r="O68" s="228">
        <f t="shared" si="11"/>
        <v>100</v>
      </c>
      <c r="R68" s="188"/>
      <c r="S68" s="191"/>
      <c r="T68" s="190"/>
    </row>
    <row r="69" spans="1:20" ht="13.75" thickBot="1" x14ac:dyDescent="0.85">
      <c r="A69" s="79">
        <f t="shared" si="6"/>
        <v>51</v>
      </c>
      <c r="B69" s="174">
        <f t="shared" si="7"/>
        <v>102</v>
      </c>
      <c r="C69" s="175">
        <f t="shared" si="8"/>
        <v>213</v>
      </c>
      <c r="D69" s="176">
        <f t="shared" si="9"/>
        <v>62.5</v>
      </c>
      <c r="E69" s="167"/>
      <c r="F69" s="317">
        <f t="shared" si="4"/>
        <v>3190.6799999999994</v>
      </c>
      <c r="G69" s="316">
        <f t="shared" si="5"/>
        <v>3208.6799999999994</v>
      </c>
      <c r="H69" s="177">
        <f t="shared" si="0"/>
        <v>12.286879701845734</v>
      </c>
      <c r="I69" s="177">
        <f t="shared" si="1"/>
        <v>58.645213712049667</v>
      </c>
      <c r="J69" s="317">
        <f t="shared" si="2"/>
        <v>13073.019719083968</v>
      </c>
      <c r="K69" s="171">
        <f t="shared" si="3"/>
        <v>-17.581330351124993</v>
      </c>
      <c r="L69" s="320">
        <f t="shared" si="12"/>
        <v>1401.5514239999998</v>
      </c>
      <c r="M69" s="307">
        <v>6250</v>
      </c>
      <c r="N69" s="216">
        <v>51</v>
      </c>
      <c r="O69" s="228">
        <f t="shared" si="11"/>
        <v>102</v>
      </c>
      <c r="R69" s="188"/>
      <c r="S69" s="191"/>
      <c r="T69" s="190"/>
    </row>
    <row r="70" spans="1:20" ht="13.75" thickBot="1" x14ac:dyDescent="0.85">
      <c r="A70" s="79">
        <f t="shared" si="6"/>
        <v>52</v>
      </c>
      <c r="B70" s="174">
        <f t="shared" si="7"/>
        <v>104</v>
      </c>
      <c r="C70" s="175">
        <f t="shared" si="8"/>
        <v>211</v>
      </c>
      <c r="D70" s="176">
        <f t="shared" si="9"/>
        <v>62.62</v>
      </c>
      <c r="E70" s="167"/>
      <c r="F70" s="317">
        <f t="shared" si="4"/>
        <v>3253.2999999999993</v>
      </c>
      <c r="G70" s="316">
        <f t="shared" si="5"/>
        <v>3271.2999999999993</v>
      </c>
      <c r="H70" s="177">
        <f t="shared" si="0"/>
        <v>12.528020902758888</v>
      </c>
      <c r="I70" s="177">
        <f t="shared" si="1"/>
        <v>59.796179425517813</v>
      </c>
      <c r="J70" s="317">
        <f t="shared" si="2"/>
        <v>13329.589633587784</v>
      </c>
      <c r="K70" s="171">
        <f t="shared" si="3"/>
        <v>-17.924444312812494</v>
      </c>
      <c r="L70" s="320">
        <f t="shared" si="12"/>
        <v>1428.9038399999997</v>
      </c>
      <c r="M70" s="307">
        <v>6262</v>
      </c>
      <c r="N70" s="216">
        <v>52</v>
      </c>
      <c r="O70" s="228">
        <f t="shared" si="11"/>
        <v>104</v>
      </c>
      <c r="R70" s="188"/>
      <c r="S70" s="191"/>
      <c r="T70" s="190"/>
    </row>
    <row r="71" spans="1:20" ht="13.75" thickBot="1" x14ac:dyDescent="0.85">
      <c r="A71" s="79">
        <f t="shared" si="6"/>
        <v>53</v>
      </c>
      <c r="B71" s="174">
        <f t="shared" si="7"/>
        <v>106</v>
      </c>
      <c r="C71" s="175">
        <f t="shared" si="8"/>
        <v>209</v>
      </c>
      <c r="D71" s="176">
        <f t="shared" si="9"/>
        <v>62.9</v>
      </c>
      <c r="E71" s="167"/>
      <c r="F71" s="317">
        <f t="shared" si="4"/>
        <v>3316.1999999999994</v>
      </c>
      <c r="G71" s="316">
        <f t="shared" si="5"/>
        <v>3334.1999999999994</v>
      </c>
      <c r="H71" s="177">
        <f t="shared" si="0"/>
        <v>12.77024034602681</v>
      </c>
      <c r="I71" s="177">
        <f t="shared" si="1"/>
        <v>60.952291584207472</v>
      </c>
      <c r="J71" s="317">
        <f t="shared" si="2"/>
        <v>13587.306778625953</v>
      </c>
      <c r="K71" s="171">
        <f t="shared" si="3"/>
        <v>-18.269092479374994</v>
      </c>
      <c r="L71" s="320">
        <f t="shared" si="12"/>
        <v>1456.3785599999999</v>
      </c>
      <c r="M71" s="307">
        <v>6290</v>
      </c>
      <c r="N71" s="216">
        <v>53</v>
      </c>
      <c r="O71" s="228">
        <f t="shared" si="11"/>
        <v>106</v>
      </c>
      <c r="R71" s="188"/>
      <c r="S71" s="191"/>
      <c r="T71" s="190"/>
    </row>
    <row r="72" spans="1:20" ht="13.75" thickBot="1" x14ac:dyDescent="0.85">
      <c r="A72" s="79">
        <f t="shared" si="6"/>
        <v>54</v>
      </c>
      <c r="B72" s="174">
        <f t="shared" si="7"/>
        <v>108</v>
      </c>
      <c r="C72" s="175">
        <f t="shared" si="8"/>
        <v>207</v>
      </c>
      <c r="D72" s="176">
        <f t="shared" si="9"/>
        <v>62.45</v>
      </c>
      <c r="E72" s="167"/>
      <c r="F72" s="317">
        <f t="shared" si="4"/>
        <v>3378.6499999999992</v>
      </c>
      <c r="G72" s="316">
        <f t="shared" si="5"/>
        <v>3396.6499999999992</v>
      </c>
      <c r="H72" s="177">
        <f t="shared" si="0"/>
        <v>13.010726899795996</v>
      </c>
      <c r="I72" s="177">
        <f t="shared" si="1"/>
        <v>62.100132670219701</v>
      </c>
      <c r="J72" s="317">
        <f t="shared" si="2"/>
        <v>13843.180160305343</v>
      </c>
      <c r="K72" s="171">
        <f t="shared" si="3"/>
        <v>-18.611274959531244</v>
      </c>
      <c r="L72" s="320">
        <f t="shared" si="12"/>
        <v>1483.6567199999997</v>
      </c>
      <c r="M72" s="307">
        <v>6245</v>
      </c>
      <c r="N72" s="216">
        <v>54</v>
      </c>
      <c r="O72" s="228">
        <f t="shared" si="11"/>
        <v>108</v>
      </c>
      <c r="R72" s="188"/>
      <c r="S72" s="191"/>
      <c r="T72" s="190"/>
    </row>
    <row r="73" spans="1:20" ht="13.75" thickBot="1" x14ac:dyDescent="0.85">
      <c r="A73" s="79">
        <f t="shared" si="6"/>
        <v>55</v>
      </c>
      <c r="B73" s="174">
        <f t="shared" si="7"/>
        <v>110</v>
      </c>
      <c r="C73" s="175">
        <f t="shared" si="8"/>
        <v>205</v>
      </c>
      <c r="D73" s="176">
        <f t="shared" si="9"/>
        <v>62.9</v>
      </c>
      <c r="E73" s="167"/>
      <c r="F73" s="317">
        <f t="shared" si="4"/>
        <v>3441.5499999999993</v>
      </c>
      <c r="G73" s="316">
        <f t="shared" si="5"/>
        <v>3459.5499999999993</v>
      </c>
      <c r="H73" s="177">
        <f t="shared" si="0"/>
        <v>13.25294634306392</v>
      </c>
      <c r="I73" s="177">
        <f t="shared" si="1"/>
        <v>63.256244828909367</v>
      </c>
      <c r="J73" s="317">
        <f t="shared" si="2"/>
        <v>14100.897305343511</v>
      </c>
      <c r="K73" s="171">
        <f t="shared" si="3"/>
        <v>-18.955923126093744</v>
      </c>
      <c r="L73" s="320">
        <f t="shared" si="12"/>
        <v>1511.1314399999997</v>
      </c>
      <c r="M73" s="307">
        <v>6290</v>
      </c>
      <c r="N73" s="216">
        <v>55</v>
      </c>
      <c r="O73" s="228">
        <f t="shared" si="11"/>
        <v>110</v>
      </c>
      <c r="R73" s="188"/>
      <c r="S73" s="191"/>
      <c r="T73" s="190"/>
    </row>
    <row r="74" spans="1:20" ht="13.75" thickBot="1" x14ac:dyDescent="0.85">
      <c r="A74" s="79">
        <f t="shared" si="6"/>
        <v>56</v>
      </c>
      <c r="B74" s="174">
        <f t="shared" si="7"/>
        <v>112</v>
      </c>
      <c r="C74" s="175">
        <f t="shared" si="8"/>
        <v>203</v>
      </c>
      <c r="D74" s="176">
        <f t="shared" si="9"/>
        <v>62.88</v>
      </c>
      <c r="E74" s="167"/>
      <c r="F74" s="317">
        <f t="shared" si="4"/>
        <v>3504.4299999999994</v>
      </c>
      <c r="G74" s="316">
        <f t="shared" si="5"/>
        <v>3522.4299999999994</v>
      </c>
      <c r="H74" s="177">
        <f t="shared" si="0"/>
        <v>13.495088769020787</v>
      </c>
      <c r="I74" s="177">
        <f t="shared" si="1"/>
        <v>64.411989384368923</v>
      </c>
      <c r="J74" s="317">
        <f t="shared" si="2"/>
        <v>14358.53250534351</v>
      </c>
      <c r="K74" s="171">
        <f t="shared" si="3"/>
        <v>-19.300461706593744</v>
      </c>
      <c r="L74" s="320">
        <f t="shared" si="12"/>
        <v>1538.5974239999998</v>
      </c>
      <c r="M74" s="307">
        <v>6288</v>
      </c>
      <c r="N74" s="216">
        <v>56</v>
      </c>
      <c r="O74" s="228">
        <f t="shared" si="11"/>
        <v>112</v>
      </c>
      <c r="R74" s="188"/>
      <c r="S74" s="191"/>
      <c r="T74" s="190"/>
    </row>
    <row r="75" spans="1:20" ht="13.75" thickBot="1" x14ac:dyDescent="0.85">
      <c r="A75" s="79">
        <f t="shared" si="6"/>
        <v>57</v>
      </c>
      <c r="B75" s="174">
        <f t="shared" si="7"/>
        <v>114</v>
      </c>
      <c r="C75" s="175">
        <f t="shared" si="8"/>
        <v>201</v>
      </c>
      <c r="D75" s="176">
        <f t="shared" si="9"/>
        <v>62.75</v>
      </c>
      <c r="E75" s="167"/>
      <c r="F75" s="317">
        <f t="shared" si="4"/>
        <v>3567.1799999999994</v>
      </c>
      <c r="G75" s="316">
        <f t="shared" si="5"/>
        <v>3585.1799999999994</v>
      </c>
      <c r="H75" s="177">
        <f t="shared" si="0"/>
        <v>13.736730582455799</v>
      </c>
      <c r="I75" s="177">
        <f t="shared" si="1"/>
        <v>65.565344518832774</v>
      </c>
      <c r="J75" s="317">
        <f t="shared" si="2"/>
        <v>14615.63506259542</v>
      </c>
      <c r="K75" s="171">
        <f t="shared" si="3"/>
        <v>-19.644287977687494</v>
      </c>
      <c r="L75" s="320">
        <f t="shared" si="12"/>
        <v>1566.0066239999999</v>
      </c>
      <c r="M75" s="307">
        <v>6275</v>
      </c>
      <c r="N75" s="216">
        <v>57</v>
      </c>
      <c r="O75" s="228">
        <f t="shared" si="11"/>
        <v>114</v>
      </c>
      <c r="R75" s="188"/>
      <c r="S75" s="191"/>
      <c r="T75" s="190"/>
    </row>
    <row r="76" spans="1:20" ht="13.75" thickBot="1" x14ac:dyDescent="0.85">
      <c r="A76" s="79">
        <f t="shared" si="6"/>
        <v>58</v>
      </c>
      <c r="B76" s="174">
        <f t="shared" si="7"/>
        <v>116</v>
      </c>
      <c r="C76" s="175">
        <f t="shared" si="8"/>
        <v>199</v>
      </c>
      <c r="D76" s="176">
        <f t="shared" si="9"/>
        <v>62.6</v>
      </c>
      <c r="E76" s="167"/>
      <c r="F76" s="317">
        <f t="shared" si="4"/>
        <v>3629.7799999999993</v>
      </c>
      <c r="G76" s="316">
        <f t="shared" si="5"/>
        <v>3647.7799999999993</v>
      </c>
      <c r="H76" s="177">
        <f t="shared" si="0"/>
        <v>13.977794766057897</v>
      </c>
      <c r="I76" s="177">
        <f t="shared" si="1"/>
        <v>66.71594262907081</v>
      </c>
      <c r="J76" s="317">
        <f t="shared" si="2"/>
        <v>14872.123032061067</v>
      </c>
      <c r="K76" s="171">
        <f t="shared" si="3"/>
        <v>-19.987292353312494</v>
      </c>
      <c r="L76" s="320">
        <f t="shared" si="12"/>
        <v>1593.3503039999998</v>
      </c>
      <c r="M76" s="307">
        <v>6260</v>
      </c>
      <c r="N76" s="216">
        <v>58</v>
      </c>
      <c r="O76" s="228">
        <f t="shared" si="11"/>
        <v>116</v>
      </c>
      <c r="R76" s="188"/>
      <c r="S76" s="191"/>
      <c r="T76" s="190"/>
    </row>
    <row r="77" spans="1:20" ht="13.75" thickBot="1" x14ac:dyDescent="0.85">
      <c r="A77" s="79">
        <f t="shared" si="6"/>
        <v>59</v>
      </c>
      <c r="B77" s="174">
        <f t="shared" si="7"/>
        <v>118</v>
      </c>
      <c r="C77" s="175">
        <f t="shared" si="8"/>
        <v>197</v>
      </c>
      <c r="D77" s="176">
        <f t="shared" si="9"/>
        <v>63</v>
      </c>
      <c r="E77" s="167"/>
      <c r="F77" s="317">
        <f t="shared" si="4"/>
        <v>3692.7799999999993</v>
      </c>
      <c r="G77" s="316">
        <f t="shared" si="5"/>
        <v>3710.7799999999993</v>
      </c>
      <c r="H77" s="177">
        <f t="shared" si="0"/>
        <v>14.220399295881094</v>
      </c>
      <c r="I77" s="177">
        <f t="shared" si="1"/>
        <v>67.873892803911005</v>
      </c>
      <c r="J77" s="317">
        <f t="shared" si="2"/>
        <v>15130.249902290077</v>
      </c>
      <c r="K77" s="171">
        <f t="shared" si="3"/>
        <v>-20.332488450187494</v>
      </c>
      <c r="L77" s="320">
        <f t="shared" si="12"/>
        <v>1620.8687039999998</v>
      </c>
      <c r="M77" s="307">
        <v>6300</v>
      </c>
      <c r="N77" s="216">
        <v>59</v>
      </c>
      <c r="O77" s="228">
        <f t="shared" si="11"/>
        <v>118</v>
      </c>
      <c r="R77" s="188"/>
      <c r="S77" s="191"/>
      <c r="T77" s="190"/>
    </row>
    <row r="78" spans="1:20" ht="13.75" thickBot="1" x14ac:dyDescent="0.85">
      <c r="A78" s="79">
        <f t="shared" si="6"/>
        <v>60</v>
      </c>
      <c r="B78" s="174">
        <f t="shared" si="7"/>
        <v>120</v>
      </c>
      <c r="C78" s="175">
        <f t="shared" si="8"/>
        <v>195</v>
      </c>
      <c r="D78" s="176">
        <f t="shared" si="9"/>
        <v>62.94</v>
      </c>
      <c r="E78" s="181">
        <f>SUM(D69:D78)</f>
        <v>627.54</v>
      </c>
      <c r="F78" s="317">
        <f t="shared" si="4"/>
        <v>3755.7199999999993</v>
      </c>
      <c r="G78" s="316">
        <f t="shared" si="5"/>
        <v>3773.7199999999993</v>
      </c>
      <c r="H78" s="177">
        <f t="shared" si="0"/>
        <v>14.462772773771128</v>
      </c>
      <c r="I78" s="177">
        <f t="shared" si="1"/>
        <v>69.030740169060877</v>
      </c>
      <c r="J78" s="317">
        <f t="shared" si="2"/>
        <v>15388.13093740458</v>
      </c>
      <c r="K78" s="171">
        <f t="shared" si="3"/>
        <v>-20.677355788874994</v>
      </c>
      <c r="L78" s="320">
        <f t="shared" si="12"/>
        <v>1648.3608959999997</v>
      </c>
      <c r="M78" s="307">
        <v>6294</v>
      </c>
      <c r="N78" s="216">
        <v>60</v>
      </c>
      <c r="O78" s="228">
        <f t="shared" si="11"/>
        <v>120</v>
      </c>
      <c r="R78" s="188"/>
      <c r="S78" s="191"/>
      <c r="T78" s="190"/>
    </row>
    <row r="79" spans="1:20" ht="13.75" thickBot="1" x14ac:dyDescent="0.85">
      <c r="A79" s="79">
        <f t="shared" si="6"/>
        <v>61</v>
      </c>
      <c r="B79" s="174">
        <f t="shared" si="7"/>
        <v>122</v>
      </c>
      <c r="C79" s="175">
        <f t="shared" si="8"/>
        <v>193</v>
      </c>
      <c r="D79" s="176">
        <f t="shared" si="9"/>
        <v>63</v>
      </c>
      <c r="E79" s="167"/>
      <c r="F79" s="317">
        <f t="shared" si="4"/>
        <v>3818.7199999999993</v>
      </c>
      <c r="G79" s="316">
        <f t="shared" si="5"/>
        <v>3836.7199999999993</v>
      </c>
      <c r="H79" s="177">
        <f t="shared" si="0"/>
        <v>14.705377303594327</v>
      </c>
      <c r="I79" s="177">
        <f t="shared" si="1"/>
        <v>70.188690343901087</v>
      </c>
      <c r="J79" s="317">
        <f t="shared" si="2"/>
        <v>15646.257807633587</v>
      </c>
      <c r="K79" s="171">
        <f t="shared" si="3"/>
        <v>-21.022551885749994</v>
      </c>
      <c r="L79" s="320">
        <f t="shared" si="12"/>
        <v>1675.8792959999998</v>
      </c>
      <c r="M79" s="307">
        <v>6300</v>
      </c>
      <c r="N79" s="216">
        <v>61</v>
      </c>
      <c r="O79" s="228">
        <f t="shared" si="11"/>
        <v>122</v>
      </c>
      <c r="R79" s="188"/>
      <c r="S79" s="191"/>
      <c r="T79" s="190"/>
    </row>
    <row r="80" spans="1:20" ht="13.75" thickBot="1" x14ac:dyDescent="0.85">
      <c r="A80" s="79">
        <f t="shared" si="6"/>
        <v>62</v>
      </c>
      <c r="B80" s="174">
        <f t="shared" si="7"/>
        <v>124</v>
      </c>
      <c r="C80" s="175">
        <f t="shared" si="8"/>
        <v>191</v>
      </c>
      <c r="D80" s="176">
        <f t="shared" si="9"/>
        <v>62.9</v>
      </c>
      <c r="E80" s="167"/>
      <c r="F80" s="317">
        <f t="shared" si="4"/>
        <v>3881.6199999999994</v>
      </c>
      <c r="G80" s="316">
        <f t="shared" si="5"/>
        <v>3899.6199999999994</v>
      </c>
      <c r="H80" s="177">
        <f t="shared" si="0"/>
        <v>14.947596746862249</v>
      </c>
      <c r="I80" s="177">
        <f t="shared" si="1"/>
        <v>71.344802502590753</v>
      </c>
      <c r="J80" s="317">
        <f t="shared" si="2"/>
        <v>15903.974952671755</v>
      </c>
      <c r="K80" s="171">
        <f t="shared" si="3"/>
        <v>-21.367200052312494</v>
      </c>
      <c r="L80" s="320">
        <f t="shared" si="12"/>
        <v>1703.3540159999998</v>
      </c>
      <c r="M80" s="307">
        <v>6290</v>
      </c>
      <c r="N80" s="216">
        <v>62</v>
      </c>
      <c r="O80" s="228">
        <f t="shared" si="11"/>
        <v>124</v>
      </c>
      <c r="R80" s="188"/>
      <c r="S80" s="191"/>
      <c r="T80" s="190"/>
    </row>
    <row r="81" spans="1:20" ht="13.75" thickBot="1" x14ac:dyDescent="0.85">
      <c r="A81" s="79">
        <f t="shared" si="6"/>
        <v>63</v>
      </c>
      <c r="B81" s="174">
        <f t="shared" si="7"/>
        <v>126</v>
      </c>
      <c r="C81" s="175">
        <f t="shared" si="8"/>
        <v>189</v>
      </c>
      <c r="D81" s="176">
        <f t="shared" si="9"/>
        <v>60.6</v>
      </c>
      <c r="E81" s="167"/>
      <c r="F81" s="317">
        <f t="shared" si="4"/>
        <v>3942.2199999999993</v>
      </c>
      <c r="G81" s="316">
        <f t="shared" si="5"/>
        <v>3960.2199999999993</v>
      </c>
      <c r="H81" s="177">
        <f t="shared" si="0"/>
        <v>15.180959199358849</v>
      </c>
      <c r="I81" s="177">
        <f t="shared" si="1"/>
        <v>72.458640289817978</v>
      </c>
      <c r="J81" s="317">
        <f t="shared" si="2"/>
        <v>16152.268418320609</v>
      </c>
      <c r="K81" s="171">
        <f t="shared" si="3"/>
        <v>-21.699245821687494</v>
      </c>
      <c r="L81" s="320">
        <f t="shared" si="12"/>
        <v>1729.8240959999998</v>
      </c>
      <c r="M81" s="307">
        <v>6060</v>
      </c>
      <c r="N81" s="216">
        <v>63</v>
      </c>
      <c r="O81" s="228">
        <f t="shared" si="11"/>
        <v>126</v>
      </c>
      <c r="R81" s="188"/>
      <c r="S81" s="191"/>
      <c r="T81" s="190"/>
    </row>
    <row r="82" spans="1:20" ht="13.75" thickBot="1" x14ac:dyDescent="0.85">
      <c r="A82" s="79">
        <f t="shared" si="6"/>
        <v>64</v>
      </c>
      <c r="B82" s="174">
        <f t="shared" si="7"/>
        <v>128</v>
      </c>
      <c r="C82" s="175">
        <f t="shared" si="8"/>
        <v>187</v>
      </c>
      <c r="D82" s="176">
        <f t="shared" si="9"/>
        <v>62.8</v>
      </c>
      <c r="E82" s="167"/>
      <c r="F82" s="317">
        <f t="shared" si="4"/>
        <v>4005.0199999999995</v>
      </c>
      <c r="G82" s="316">
        <f t="shared" si="5"/>
        <v>4023.0199999999995</v>
      </c>
      <c r="H82" s="177">
        <f t="shared" si="0"/>
        <v>15.422793556071499</v>
      </c>
      <c r="I82" s="177">
        <f t="shared" si="1"/>
        <v>73.612914432357101</v>
      </c>
      <c r="J82" s="317">
        <f t="shared" si="2"/>
        <v>16409.575838167937</v>
      </c>
      <c r="K82" s="171">
        <f t="shared" si="3"/>
        <v>-22.043346057937494</v>
      </c>
      <c r="L82" s="320">
        <f t="shared" si="12"/>
        <v>1757.255136</v>
      </c>
      <c r="M82" s="307">
        <v>6280</v>
      </c>
      <c r="N82" s="216">
        <v>64</v>
      </c>
      <c r="O82" s="228">
        <f t="shared" si="11"/>
        <v>128</v>
      </c>
      <c r="R82" s="188"/>
      <c r="S82" s="191"/>
      <c r="T82" s="190"/>
    </row>
    <row r="83" spans="1:20" ht="13.75" thickBot="1" x14ac:dyDescent="0.85">
      <c r="A83" s="79">
        <f t="shared" si="6"/>
        <v>65</v>
      </c>
      <c r="B83" s="174">
        <f t="shared" si="7"/>
        <v>130</v>
      </c>
      <c r="C83" s="175">
        <f t="shared" si="8"/>
        <v>185</v>
      </c>
      <c r="D83" s="176">
        <f t="shared" si="9"/>
        <v>62.55</v>
      </c>
      <c r="E83" s="167"/>
      <c r="F83" s="317">
        <f t="shared" si="4"/>
        <v>4067.5699999999997</v>
      </c>
      <c r="G83" s="316">
        <f t="shared" si="5"/>
        <v>4085.5699999999997</v>
      </c>
      <c r="H83" s="177">
        <f t="shared" ref="H83:H146" si="13">IF(M83&gt;0,($K$13*F83),"")</f>
        <v>15.663665196395959</v>
      </c>
      <c r="I83" s="177">
        <f t="shared" ref="I83:I146" si="14">IF(M83&gt;0,($K$15*F83),"")</f>
        <v>74.76259353451988</v>
      </c>
      <c r="J83" s="317">
        <f t="shared" ref="J83:J146" si="15">IF(M83&gt;0,((F83*$K$9)*$O$12),"")</f>
        <v>16665.858945038166</v>
      </c>
      <c r="K83" s="171">
        <f t="shared" ref="K83:K146" si="16">IF(G83&gt;$I$12,((G83-$I$12)*$K$17),"")</f>
        <v>-22.386076468406248</v>
      </c>
      <c r="L83" s="320">
        <f t="shared" si="12"/>
        <v>1784.5769760000001</v>
      </c>
      <c r="M83" s="307">
        <v>6255</v>
      </c>
      <c r="N83" s="216">
        <v>65</v>
      </c>
      <c r="O83" s="228">
        <f t="shared" si="11"/>
        <v>130</v>
      </c>
      <c r="R83" s="188"/>
      <c r="S83" s="191"/>
      <c r="T83" s="190"/>
    </row>
    <row r="84" spans="1:20" ht="13.75" thickBot="1" x14ac:dyDescent="0.85">
      <c r="A84" s="79">
        <f t="shared" si="6"/>
        <v>66</v>
      </c>
      <c r="B84" s="174">
        <f t="shared" si="7"/>
        <v>132</v>
      </c>
      <c r="C84" s="175">
        <f t="shared" si="8"/>
        <v>183</v>
      </c>
      <c r="D84" s="176">
        <f t="shared" si="9"/>
        <v>62.8</v>
      </c>
      <c r="E84" s="167"/>
      <c r="F84" s="317">
        <f t="shared" ref="F84:F147" si="17">IF(M84&gt;0,(F83+D84),"")</f>
        <v>4130.37</v>
      </c>
      <c r="G84" s="316">
        <f t="shared" ref="G84:G147" si="18">IF(M84&gt;0,(F84+$E$17+$I$13),0)</f>
        <v>4148.37</v>
      </c>
      <c r="H84" s="177">
        <f t="shared" si="13"/>
        <v>15.905499553108609</v>
      </c>
      <c r="I84" s="177">
        <f t="shared" si="14"/>
        <v>75.916867677059003</v>
      </c>
      <c r="J84" s="317">
        <f t="shared" si="15"/>
        <v>16923.166364885499</v>
      </c>
      <c r="K84" s="171">
        <f t="shared" si="16"/>
        <v>-22.730176704656248</v>
      </c>
      <c r="L84" s="320">
        <f t="shared" ref="L84:L147" si="19">0.052*K$12*G84</f>
        <v>1812.008016</v>
      </c>
      <c r="M84" s="307">
        <v>6280</v>
      </c>
      <c r="N84" s="216">
        <v>66</v>
      </c>
      <c r="O84" s="228">
        <f t="shared" si="11"/>
        <v>132</v>
      </c>
      <c r="R84" s="188"/>
      <c r="S84" s="191"/>
      <c r="T84" s="190"/>
    </row>
    <row r="85" spans="1:20" ht="13.75" thickBot="1" x14ac:dyDescent="0.85">
      <c r="A85" s="79">
        <f t="shared" ref="A85:A148" si="20">A84+1</f>
        <v>67</v>
      </c>
      <c r="B85" s="174">
        <f t="shared" ref="B85:B148" si="21">IF(M85&lt;=1,(0),IF(M85&lt;3600,(1),IF(M85&gt;=3601,(2),"")))+B84</f>
        <v>134</v>
      </c>
      <c r="C85" s="175">
        <f t="shared" ref="C85:C148" si="22">IF(M85&gt;0,($I$14-B85),"")</f>
        <v>181</v>
      </c>
      <c r="D85" s="176">
        <f t="shared" ref="D85:D148" si="23">IF(M85&gt;0,(M85/100),"")</f>
        <v>62.85</v>
      </c>
      <c r="E85" s="167"/>
      <c r="F85" s="317">
        <f t="shared" si="17"/>
        <v>4193.22</v>
      </c>
      <c r="G85" s="316">
        <f t="shared" si="18"/>
        <v>4211.22</v>
      </c>
      <c r="H85" s="177">
        <f t="shared" si="13"/>
        <v>16.147526453098894</v>
      </c>
      <c r="I85" s="177">
        <f t="shared" si="14"/>
        <v>77.072060827673397</v>
      </c>
      <c r="J85" s="317">
        <f t="shared" si="15"/>
        <v>17180.678647328248</v>
      </c>
      <c r="K85" s="171">
        <f t="shared" si="16"/>
        <v>-23.074550906062498</v>
      </c>
      <c r="L85" s="320">
        <f t="shared" si="19"/>
        <v>1839.4608960000003</v>
      </c>
      <c r="M85" s="307">
        <v>6285</v>
      </c>
      <c r="N85" s="216">
        <v>67</v>
      </c>
      <c r="O85" s="228">
        <f t="shared" ref="O85:O148" si="24">IF(M85&gt;4500,N85*2,O84+1)</f>
        <v>134</v>
      </c>
      <c r="R85" s="188"/>
      <c r="S85" s="191"/>
      <c r="T85" s="190"/>
    </row>
    <row r="86" spans="1:20" ht="13.75" thickBot="1" x14ac:dyDescent="0.85">
      <c r="A86" s="79">
        <f t="shared" si="20"/>
        <v>68</v>
      </c>
      <c r="B86" s="174">
        <f t="shared" si="21"/>
        <v>136</v>
      </c>
      <c r="C86" s="175">
        <f t="shared" si="22"/>
        <v>179</v>
      </c>
      <c r="D86" s="176">
        <f t="shared" si="23"/>
        <v>62.79</v>
      </c>
      <c r="E86" s="167"/>
      <c r="F86" s="317">
        <f t="shared" si="17"/>
        <v>4256.01</v>
      </c>
      <c r="G86" s="316">
        <f t="shared" si="18"/>
        <v>4274.01</v>
      </c>
      <c r="H86" s="177">
        <f t="shared" si="13"/>
        <v>16.389322301156017</v>
      </c>
      <c r="I86" s="177">
        <f t="shared" si="14"/>
        <v>78.226151168597468</v>
      </c>
      <c r="J86" s="317">
        <f t="shared" si="15"/>
        <v>17437.945094656494</v>
      </c>
      <c r="K86" s="171">
        <f t="shared" si="16"/>
        <v>-23.418596349281248</v>
      </c>
      <c r="L86" s="320">
        <f t="shared" si="19"/>
        <v>1866.8875680000001</v>
      </c>
      <c r="M86" s="307">
        <v>6279</v>
      </c>
      <c r="N86" s="216">
        <v>68</v>
      </c>
      <c r="O86" s="228">
        <f t="shared" si="24"/>
        <v>136</v>
      </c>
      <c r="R86" s="188"/>
      <c r="S86" s="191"/>
      <c r="T86" s="190"/>
    </row>
    <row r="87" spans="1:20" ht="13.75" thickBot="1" x14ac:dyDescent="0.85">
      <c r="A87" s="79">
        <f t="shared" si="20"/>
        <v>69</v>
      </c>
      <c r="B87" s="174">
        <f t="shared" si="21"/>
        <v>138</v>
      </c>
      <c r="C87" s="175">
        <f t="shared" si="22"/>
        <v>177</v>
      </c>
      <c r="D87" s="176">
        <f t="shared" si="23"/>
        <v>61.5</v>
      </c>
      <c r="E87" s="167"/>
      <c r="F87" s="317">
        <f t="shared" si="17"/>
        <v>4317.51</v>
      </c>
      <c r="G87" s="316">
        <f t="shared" si="18"/>
        <v>4335.51</v>
      </c>
      <c r="H87" s="177">
        <f t="shared" si="13"/>
        <v>16.62615053265009</v>
      </c>
      <c r="I87" s="177">
        <f t="shared" si="14"/>
        <v>79.35653110117957</v>
      </c>
      <c r="J87" s="317">
        <f t="shared" si="15"/>
        <v>17689.926087022905</v>
      </c>
      <c r="K87" s="171">
        <f t="shared" si="16"/>
        <v>-23.755573491468748</v>
      </c>
      <c r="L87" s="320">
        <f t="shared" si="19"/>
        <v>1893.7507680000001</v>
      </c>
      <c r="M87" s="307">
        <v>6150</v>
      </c>
      <c r="N87" s="216">
        <v>69</v>
      </c>
      <c r="O87" s="228">
        <f t="shared" si="24"/>
        <v>138</v>
      </c>
      <c r="R87" s="188"/>
      <c r="S87" s="191"/>
      <c r="T87" s="190"/>
    </row>
    <row r="88" spans="1:20" ht="13.75" thickBot="1" x14ac:dyDescent="0.85">
      <c r="A88" s="79">
        <f t="shared" si="20"/>
        <v>70</v>
      </c>
      <c r="B88" s="174">
        <f t="shared" si="21"/>
        <v>140</v>
      </c>
      <c r="C88" s="175">
        <f t="shared" si="22"/>
        <v>175</v>
      </c>
      <c r="D88" s="176">
        <f t="shared" si="23"/>
        <v>61.75</v>
      </c>
      <c r="E88" s="181">
        <f>SUM(D79:D88)</f>
        <v>623.54000000000008</v>
      </c>
      <c r="F88" s="317">
        <f t="shared" si="17"/>
        <v>4379.26</v>
      </c>
      <c r="G88" s="316">
        <f t="shared" si="18"/>
        <v>4397.26</v>
      </c>
      <c r="H88" s="177">
        <f t="shared" si="13"/>
        <v>16.86394148053235</v>
      </c>
      <c r="I88" s="177">
        <f t="shared" si="14"/>
        <v>80.491506074138016</v>
      </c>
      <c r="J88" s="317">
        <f t="shared" si="15"/>
        <v>17942.931392366416</v>
      </c>
      <c r="K88" s="171">
        <f t="shared" si="16"/>
        <v>-24.093920459437498</v>
      </c>
      <c r="L88" s="320">
        <f t="shared" si="19"/>
        <v>1920.7231680000002</v>
      </c>
      <c r="M88" s="307">
        <v>6175</v>
      </c>
      <c r="N88" s="216">
        <v>70</v>
      </c>
      <c r="O88" s="228">
        <f t="shared" si="24"/>
        <v>140</v>
      </c>
      <c r="R88" s="188"/>
      <c r="S88" s="191"/>
      <c r="T88" s="190"/>
    </row>
    <row r="89" spans="1:20" ht="13.75" thickBot="1" x14ac:dyDescent="0.85">
      <c r="A89" s="79">
        <f t="shared" si="20"/>
        <v>71</v>
      </c>
      <c r="B89" s="174">
        <f t="shared" si="21"/>
        <v>142</v>
      </c>
      <c r="C89" s="175">
        <f t="shared" si="22"/>
        <v>173</v>
      </c>
      <c r="D89" s="176">
        <f t="shared" si="23"/>
        <v>62.77</v>
      </c>
      <c r="E89" s="167"/>
      <c r="F89" s="317">
        <f t="shared" si="17"/>
        <v>4442.0300000000007</v>
      </c>
      <c r="G89" s="316">
        <f t="shared" si="18"/>
        <v>4460.0300000000007</v>
      </c>
      <c r="H89" s="177">
        <f t="shared" si="13"/>
        <v>17.10566031127842</v>
      </c>
      <c r="I89" s="177">
        <f t="shared" si="14"/>
        <v>81.645228811831984</v>
      </c>
      <c r="J89" s="317">
        <f t="shared" si="15"/>
        <v>18200.115894656494</v>
      </c>
      <c r="K89" s="171">
        <f t="shared" si="16"/>
        <v>-24.437856316593752</v>
      </c>
      <c r="L89" s="320">
        <f t="shared" si="19"/>
        <v>1948.1411040000003</v>
      </c>
      <c r="M89" s="307">
        <v>6277</v>
      </c>
      <c r="N89" s="216">
        <v>71</v>
      </c>
      <c r="O89" s="228">
        <f t="shared" si="24"/>
        <v>142</v>
      </c>
      <c r="R89" s="188"/>
      <c r="S89" s="191"/>
      <c r="T89" s="190"/>
    </row>
    <row r="90" spans="1:20" ht="13.75" thickBot="1" x14ac:dyDescent="0.85">
      <c r="A90" s="79">
        <f t="shared" si="20"/>
        <v>72</v>
      </c>
      <c r="B90" s="174">
        <f t="shared" si="21"/>
        <v>144</v>
      </c>
      <c r="C90" s="175">
        <f t="shared" si="22"/>
        <v>171</v>
      </c>
      <c r="D90" s="176">
        <f t="shared" si="23"/>
        <v>62.9</v>
      </c>
      <c r="E90" s="167"/>
      <c r="F90" s="317">
        <f t="shared" si="17"/>
        <v>4504.93</v>
      </c>
      <c r="G90" s="316">
        <f t="shared" si="18"/>
        <v>4522.93</v>
      </c>
      <c r="H90" s="177">
        <f t="shared" si="13"/>
        <v>17.347879754546341</v>
      </c>
      <c r="I90" s="177">
        <f t="shared" si="14"/>
        <v>82.801340970521636</v>
      </c>
      <c r="J90" s="317">
        <f t="shared" si="15"/>
        <v>18457.833039694659</v>
      </c>
      <c r="K90" s="171">
        <f t="shared" si="16"/>
        <v>-24.782504483156249</v>
      </c>
      <c r="L90" s="320">
        <f t="shared" si="19"/>
        <v>1975.6158240000002</v>
      </c>
      <c r="M90" s="307">
        <v>6290</v>
      </c>
      <c r="N90" s="216">
        <v>72</v>
      </c>
      <c r="O90" s="228">
        <f t="shared" si="24"/>
        <v>144</v>
      </c>
      <c r="R90" s="188"/>
      <c r="S90" s="191"/>
      <c r="T90" s="190"/>
    </row>
    <row r="91" spans="1:20" ht="13.75" thickBot="1" x14ac:dyDescent="0.85">
      <c r="A91" s="79">
        <f t="shared" si="20"/>
        <v>73</v>
      </c>
      <c r="B91" s="174">
        <f t="shared" si="21"/>
        <v>146</v>
      </c>
      <c r="C91" s="175">
        <f t="shared" si="22"/>
        <v>169</v>
      </c>
      <c r="D91" s="176">
        <f t="shared" si="23"/>
        <v>62.75</v>
      </c>
      <c r="E91" s="167"/>
      <c r="F91" s="317">
        <f t="shared" si="17"/>
        <v>4567.68</v>
      </c>
      <c r="G91" s="316">
        <f t="shared" si="18"/>
        <v>4585.68</v>
      </c>
      <c r="H91" s="177">
        <f t="shared" si="13"/>
        <v>17.58952156798135</v>
      </c>
      <c r="I91" s="177">
        <f t="shared" si="14"/>
        <v>83.954696104985487</v>
      </c>
      <c r="J91" s="317">
        <f t="shared" si="15"/>
        <v>18714.935596946569</v>
      </c>
      <c r="K91" s="171">
        <f t="shared" si="16"/>
        <v>-25.126330754249999</v>
      </c>
      <c r="L91" s="320">
        <f t="shared" si="19"/>
        <v>2003.0250240000003</v>
      </c>
      <c r="M91" s="307">
        <v>6275</v>
      </c>
      <c r="N91" s="216">
        <v>73</v>
      </c>
      <c r="O91" s="228">
        <f t="shared" si="24"/>
        <v>146</v>
      </c>
      <c r="R91" s="188"/>
      <c r="S91" s="191"/>
      <c r="T91" s="190"/>
    </row>
    <row r="92" spans="1:20" ht="13.75" thickBot="1" x14ac:dyDescent="0.85">
      <c r="A92" s="79">
        <f t="shared" si="20"/>
        <v>74</v>
      </c>
      <c r="B92" s="174">
        <f t="shared" si="21"/>
        <v>148</v>
      </c>
      <c r="C92" s="175">
        <f t="shared" si="22"/>
        <v>167</v>
      </c>
      <c r="D92" s="176">
        <f t="shared" si="23"/>
        <v>62.62</v>
      </c>
      <c r="E92" s="167"/>
      <c r="F92" s="317">
        <f t="shared" si="17"/>
        <v>4630.3</v>
      </c>
      <c r="G92" s="316">
        <f t="shared" si="18"/>
        <v>4648.3</v>
      </c>
      <c r="H92" s="177">
        <f t="shared" si="13"/>
        <v>17.830662768894506</v>
      </c>
      <c r="I92" s="177">
        <f t="shared" si="14"/>
        <v>85.105661818453626</v>
      </c>
      <c r="J92" s="317">
        <f t="shared" si="15"/>
        <v>18971.505511450385</v>
      </c>
      <c r="K92" s="171">
        <f t="shared" si="16"/>
        <v>-25.469444715937499</v>
      </c>
      <c r="L92" s="320">
        <f t="shared" si="19"/>
        <v>2030.3774400000002</v>
      </c>
      <c r="M92" s="307">
        <v>6262</v>
      </c>
      <c r="N92" s="216">
        <v>74</v>
      </c>
      <c r="O92" s="228">
        <f t="shared" si="24"/>
        <v>148</v>
      </c>
      <c r="R92" s="188"/>
      <c r="S92" s="191"/>
      <c r="T92" s="190"/>
    </row>
    <row r="93" spans="1:20" ht="13.75" thickBot="1" x14ac:dyDescent="0.85">
      <c r="A93" s="79">
        <f t="shared" si="20"/>
        <v>75</v>
      </c>
      <c r="B93" s="174">
        <f t="shared" si="21"/>
        <v>150</v>
      </c>
      <c r="C93" s="175">
        <f t="shared" si="22"/>
        <v>165</v>
      </c>
      <c r="D93" s="176">
        <f t="shared" si="23"/>
        <v>62.84</v>
      </c>
      <c r="E93" s="167"/>
      <c r="F93" s="317">
        <f t="shared" si="17"/>
        <v>4693.1400000000003</v>
      </c>
      <c r="G93" s="316">
        <f t="shared" si="18"/>
        <v>4711.1400000000003</v>
      </c>
      <c r="H93" s="177">
        <f t="shared" si="13"/>
        <v>18.072651160229263</v>
      </c>
      <c r="I93" s="177">
        <f t="shared" si="14"/>
        <v>86.260671167452969</v>
      </c>
      <c r="J93" s="317">
        <f t="shared" si="15"/>
        <v>19228.97682137405</v>
      </c>
      <c r="K93" s="171">
        <f t="shared" si="16"/>
        <v>-25.813764124312499</v>
      </c>
      <c r="L93" s="320">
        <f t="shared" si="19"/>
        <v>2057.8259520000001</v>
      </c>
      <c r="M93" s="307">
        <v>6284</v>
      </c>
      <c r="N93" s="216">
        <v>75</v>
      </c>
      <c r="O93" s="228">
        <f t="shared" si="24"/>
        <v>150</v>
      </c>
      <c r="R93" s="188"/>
      <c r="S93" s="191"/>
      <c r="T93" s="190"/>
    </row>
    <row r="94" spans="1:20" ht="13.75" thickBot="1" x14ac:dyDescent="0.85">
      <c r="A94" s="79">
        <f t="shared" si="20"/>
        <v>76</v>
      </c>
      <c r="B94" s="174">
        <f t="shared" si="21"/>
        <v>152</v>
      </c>
      <c r="C94" s="175">
        <f t="shared" si="22"/>
        <v>163</v>
      </c>
      <c r="D94" s="176">
        <f t="shared" si="23"/>
        <v>62.88</v>
      </c>
      <c r="E94" s="167"/>
      <c r="F94" s="317">
        <f t="shared" si="17"/>
        <v>4756.0200000000004</v>
      </c>
      <c r="G94" s="316">
        <f t="shared" si="18"/>
        <v>4774.0200000000004</v>
      </c>
      <c r="H94" s="177">
        <f t="shared" si="13"/>
        <v>18.314793586186131</v>
      </c>
      <c r="I94" s="177">
        <f t="shared" si="14"/>
        <v>87.416415722912532</v>
      </c>
      <c r="J94" s="317">
        <f t="shared" si="15"/>
        <v>19486.612021374051</v>
      </c>
      <c r="K94" s="171">
        <f t="shared" si="16"/>
        <v>-26.158302704812499</v>
      </c>
      <c r="L94" s="320">
        <f t="shared" si="19"/>
        <v>2085.2919360000001</v>
      </c>
      <c r="M94" s="307">
        <v>6288</v>
      </c>
      <c r="N94" s="216">
        <v>76</v>
      </c>
      <c r="O94" s="228">
        <f t="shared" si="24"/>
        <v>152</v>
      </c>
      <c r="R94" s="188"/>
      <c r="S94" s="191"/>
      <c r="T94" s="190"/>
    </row>
    <row r="95" spans="1:20" ht="13.75" thickBot="1" x14ac:dyDescent="0.85">
      <c r="A95" s="79">
        <f t="shared" si="20"/>
        <v>77</v>
      </c>
      <c r="B95" s="174">
        <f t="shared" si="21"/>
        <v>154</v>
      </c>
      <c r="C95" s="175">
        <f t="shared" si="22"/>
        <v>161</v>
      </c>
      <c r="D95" s="176">
        <f t="shared" si="23"/>
        <v>62.59</v>
      </c>
      <c r="E95" s="167"/>
      <c r="F95" s="317">
        <f t="shared" si="17"/>
        <v>4818.6100000000006</v>
      </c>
      <c r="G95" s="316">
        <f t="shared" si="18"/>
        <v>4836.6100000000006</v>
      </c>
      <c r="H95" s="177">
        <f t="shared" si="13"/>
        <v>18.555819261132704</v>
      </c>
      <c r="I95" s="177">
        <f t="shared" si="14"/>
        <v>88.566830031535517</v>
      </c>
      <c r="J95" s="317">
        <f t="shared" si="15"/>
        <v>19743.059018320615</v>
      </c>
      <c r="K95" s="171">
        <f t="shared" si="16"/>
        <v>-26.501252287406253</v>
      </c>
      <c r="L95" s="320">
        <f t="shared" si="19"/>
        <v>2112.6312480000001</v>
      </c>
      <c r="M95" s="307">
        <v>6259</v>
      </c>
      <c r="N95" s="216">
        <v>77</v>
      </c>
      <c r="O95" s="228">
        <f t="shared" si="24"/>
        <v>154</v>
      </c>
      <c r="R95" s="188"/>
      <c r="S95" s="191"/>
      <c r="T95" s="190"/>
    </row>
    <row r="96" spans="1:20" ht="13.75" thickBot="1" x14ac:dyDescent="0.85">
      <c r="A96" s="79">
        <f t="shared" si="20"/>
        <v>78</v>
      </c>
      <c r="B96" s="174">
        <f t="shared" si="21"/>
        <v>156</v>
      </c>
      <c r="C96" s="175">
        <f t="shared" si="22"/>
        <v>159</v>
      </c>
      <c r="D96" s="176">
        <f t="shared" si="23"/>
        <v>62.5</v>
      </c>
      <c r="E96" s="167"/>
      <c r="F96" s="317">
        <f t="shared" si="17"/>
        <v>4881.1100000000006</v>
      </c>
      <c r="G96" s="316">
        <f t="shared" si="18"/>
        <v>4899.1100000000006</v>
      </c>
      <c r="H96" s="177">
        <f t="shared" si="13"/>
        <v>18.796498358179527</v>
      </c>
      <c r="I96" s="177">
        <f t="shared" si="14"/>
        <v>89.715590125623009</v>
      </c>
      <c r="J96" s="317">
        <f t="shared" si="15"/>
        <v>19999.137262595425</v>
      </c>
      <c r="K96" s="171">
        <f t="shared" si="16"/>
        <v>-26.843708732718753</v>
      </c>
      <c r="L96" s="320">
        <f t="shared" si="19"/>
        <v>2139.9312480000003</v>
      </c>
      <c r="M96" s="307">
        <v>6250</v>
      </c>
      <c r="N96" s="216">
        <v>78</v>
      </c>
      <c r="O96" s="228">
        <f t="shared" si="24"/>
        <v>156</v>
      </c>
      <c r="R96" s="188"/>
      <c r="S96" s="191"/>
      <c r="T96" s="190"/>
    </row>
    <row r="97" spans="1:20" ht="13.75" thickBot="1" x14ac:dyDescent="0.85">
      <c r="A97" s="79">
        <f t="shared" si="20"/>
        <v>79</v>
      </c>
      <c r="B97" s="174">
        <f t="shared" si="21"/>
        <v>158</v>
      </c>
      <c r="C97" s="175">
        <f t="shared" si="22"/>
        <v>157</v>
      </c>
      <c r="D97" s="176">
        <f t="shared" si="23"/>
        <v>62.9</v>
      </c>
      <c r="E97" s="167"/>
      <c r="F97" s="317">
        <f t="shared" si="17"/>
        <v>4944.01</v>
      </c>
      <c r="G97" s="316">
        <f t="shared" si="18"/>
        <v>4962.01</v>
      </c>
      <c r="H97" s="177">
        <f t="shared" si="13"/>
        <v>19.038717801447447</v>
      </c>
      <c r="I97" s="177">
        <f t="shared" si="14"/>
        <v>90.871702284312676</v>
      </c>
      <c r="J97" s="317">
        <f t="shared" si="15"/>
        <v>20256.854407633589</v>
      </c>
      <c r="K97" s="171">
        <f t="shared" si="16"/>
        <v>-27.188356899281249</v>
      </c>
      <c r="L97" s="320">
        <f t="shared" si="19"/>
        <v>2167.405968</v>
      </c>
      <c r="M97" s="307">
        <v>6290</v>
      </c>
      <c r="N97" s="216">
        <v>79</v>
      </c>
      <c r="O97" s="228">
        <f t="shared" si="24"/>
        <v>158</v>
      </c>
      <c r="R97" s="188"/>
      <c r="S97" s="191"/>
      <c r="T97" s="190"/>
    </row>
    <row r="98" spans="1:20" ht="13.75" thickBot="1" x14ac:dyDescent="0.85">
      <c r="A98" s="79">
        <f t="shared" si="20"/>
        <v>80</v>
      </c>
      <c r="B98" s="174">
        <f t="shared" si="21"/>
        <v>160</v>
      </c>
      <c r="C98" s="175">
        <f t="shared" si="22"/>
        <v>155</v>
      </c>
      <c r="D98" s="176">
        <f t="shared" si="23"/>
        <v>61.55</v>
      </c>
      <c r="E98" s="181">
        <f>SUM(D89:D98)</f>
        <v>626.29999999999995</v>
      </c>
      <c r="F98" s="317">
        <f t="shared" si="17"/>
        <v>5005.5600000000004</v>
      </c>
      <c r="G98" s="316">
        <f t="shared" si="18"/>
        <v>5023.5600000000004</v>
      </c>
      <c r="H98" s="177">
        <f t="shared" si="13"/>
        <v>19.275738576219162</v>
      </c>
      <c r="I98" s="177">
        <f t="shared" si="14"/>
        <v>92.003001224970049</v>
      </c>
      <c r="J98" s="317">
        <f t="shared" si="15"/>
        <v>20509.040262595423</v>
      </c>
      <c r="K98" s="171">
        <f t="shared" si="16"/>
        <v>-27.525608006624999</v>
      </c>
      <c r="L98" s="320">
        <f t="shared" si="19"/>
        <v>2194.2910080000001</v>
      </c>
      <c r="M98" s="307">
        <v>6155</v>
      </c>
      <c r="N98" s="216">
        <v>80</v>
      </c>
      <c r="O98" s="228">
        <f t="shared" si="24"/>
        <v>160</v>
      </c>
      <c r="R98" s="188"/>
      <c r="S98" s="191"/>
      <c r="T98" s="190"/>
    </row>
    <row r="99" spans="1:20" ht="13.75" thickBot="1" x14ac:dyDescent="0.85">
      <c r="A99" s="79">
        <f t="shared" si="20"/>
        <v>81</v>
      </c>
      <c r="B99" s="174">
        <f t="shared" si="21"/>
        <v>162</v>
      </c>
      <c r="C99" s="175">
        <f t="shared" si="22"/>
        <v>153</v>
      </c>
      <c r="D99" s="176">
        <f t="shared" si="23"/>
        <v>62.88</v>
      </c>
      <c r="E99" s="167"/>
      <c r="F99" s="317">
        <f t="shared" si="17"/>
        <v>5068.4400000000005</v>
      </c>
      <c r="G99" s="316">
        <f t="shared" si="18"/>
        <v>5086.4400000000005</v>
      </c>
      <c r="H99" s="177">
        <f t="shared" si="13"/>
        <v>19.517881002176029</v>
      </c>
      <c r="I99" s="177">
        <f t="shared" si="14"/>
        <v>93.158745780429598</v>
      </c>
      <c r="J99" s="317">
        <f t="shared" si="15"/>
        <v>20766.675462595424</v>
      </c>
      <c r="K99" s="171">
        <f t="shared" si="16"/>
        <v>-27.870146587124999</v>
      </c>
      <c r="L99" s="320">
        <f t="shared" si="19"/>
        <v>2221.7569920000005</v>
      </c>
      <c r="M99" s="307">
        <v>6288</v>
      </c>
      <c r="N99" s="216">
        <v>81</v>
      </c>
      <c r="O99" s="228">
        <f t="shared" si="24"/>
        <v>162</v>
      </c>
      <c r="R99" s="188"/>
      <c r="S99" s="191"/>
      <c r="T99" s="190"/>
    </row>
    <row r="100" spans="1:20" ht="13.75" thickBot="1" x14ac:dyDescent="0.85">
      <c r="A100" s="79">
        <f t="shared" si="20"/>
        <v>82</v>
      </c>
      <c r="B100" s="174">
        <f t="shared" si="21"/>
        <v>164</v>
      </c>
      <c r="C100" s="175">
        <f t="shared" si="22"/>
        <v>151</v>
      </c>
      <c r="D100" s="176">
        <f t="shared" si="23"/>
        <v>63</v>
      </c>
      <c r="E100" s="167"/>
      <c r="F100" s="317">
        <f t="shared" si="17"/>
        <v>5131.4400000000005</v>
      </c>
      <c r="G100" s="316">
        <f t="shared" si="18"/>
        <v>5149.4400000000005</v>
      </c>
      <c r="H100" s="177">
        <f t="shared" si="13"/>
        <v>19.760485531999226</v>
      </c>
      <c r="I100" s="177">
        <f t="shared" si="14"/>
        <v>94.316695955269793</v>
      </c>
      <c r="J100" s="317">
        <f t="shared" si="15"/>
        <v>21024.802332824431</v>
      </c>
      <c r="K100" s="171">
        <f t="shared" si="16"/>
        <v>-28.215342683999999</v>
      </c>
      <c r="L100" s="320">
        <f t="shared" si="19"/>
        <v>2249.2753920000005</v>
      </c>
      <c r="M100" s="307">
        <v>6300</v>
      </c>
      <c r="N100" s="216">
        <v>82</v>
      </c>
      <c r="O100" s="228">
        <f t="shared" si="24"/>
        <v>164</v>
      </c>
      <c r="R100" s="188"/>
      <c r="S100" s="191"/>
      <c r="T100" s="190"/>
    </row>
    <row r="101" spans="1:20" ht="13.75" thickBot="1" x14ac:dyDescent="0.85">
      <c r="A101" s="79">
        <f t="shared" si="20"/>
        <v>83</v>
      </c>
      <c r="B101" s="174">
        <f t="shared" si="21"/>
        <v>166</v>
      </c>
      <c r="C101" s="175">
        <f t="shared" si="22"/>
        <v>149</v>
      </c>
      <c r="D101" s="176">
        <f t="shared" si="23"/>
        <v>62.8</v>
      </c>
      <c r="E101" s="167"/>
      <c r="F101" s="317">
        <f t="shared" si="17"/>
        <v>5194.2400000000007</v>
      </c>
      <c r="G101" s="316">
        <f t="shared" si="18"/>
        <v>5212.2400000000007</v>
      </c>
      <c r="H101" s="177">
        <f t="shared" si="13"/>
        <v>20.002319888711877</v>
      </c>
      <c r="I101" s="177">
        <f t="shared" si="14"/>
        <v>95.470970097808916</v>
      </c>
      <c r="J101" s="317">
        <f t="shared" si="15"/>
        <v>21282.10975267176</v>
      </c>
      <c r="K101" s="171">
        <f t="shared" si="16"/>
        <v>-28.559442920250003</v>
      </c>
      <c r="L101" s="320">
        <f t="shared" si="19"/>
        <v>2276.7064320000004</v>
      </c>
      <c r="M101" s="307">
        <v>6280</v>
      </c>
      <c r="N101" s="216">
        <v>83</v>
      </c>
      <c r="O101" s="228">
        <f t="shared" si="24"/>
        <v>166</v>
      </c>
      <c r="R101" s="188"/>
      <c r="S101" s="191"/>
      <c r="T101" s="190"/>
    </row>
    <row r="102" spans="1:20" ht="13.75" thickBot="1" x14ac:dyDescent="0.85">
      <c r="A102" s="79">
        <f t="shared" si="20"/>
        <v>84</v>
      </c>
      <c r="B102" s="174">
        <f t="shared" si="21"/>
        <v>168</v>
      </c>
      <c r="C102" s="175">
        <f t="shared" si="22"/>
        <v>147</v>
      </c>
      <c r="D102" s="176">
        <f t="shared" si="23"/>
        <v>62.88</v>
      </c>
      <c r="E102" s="167"/>
      <c r="F102" s="317">
        <f t="shared" si="17"/>
        <v>5257.1200000000008</v>
      </c>
      <c r="G102" s="316">
        <f t="shared" si="18"/>
        <v>5275.1200000000008</v>
      </c>
      <c r="H102" s="177">
        <f t="shared" si="13"/>
        <v>20.244462314668745</v>
      </c>
      <c r="I102" s="177">
        <f t="shared" si="14"/>
        <v>96.626714653268479</v>
      </c>
      <c r="J102" s="317">
        <f t="shared" si="15"/>
        <v>21539.744952671761</v>
      </c>
      <c r="K102" s="171">
        <f t="shared" si="16"/>
        <v>-28.903981500750003</v>
      </c>
      <c r="L102" s="320">
        <f t="shared" si="19"/>
        <v>2304.1724160000003</v>
      </c>
      <c r="M102" s="307">
        <v>6288</v>
      </c>
      <c r="N102" s="216">
        <v>84</v>
      </c>
      <c r="O102" s="228">
        <f t="shared" si="24"/>
        <v>168</v>
      </c>
      <c r="R102" s="188"/>
      <c r="S102" s="191"/>
      <c r="T102" s="190"/>
    </row>
    <row r="103" spans="1:20" ht="13.75" thickBot="1" x14ac:dyDescent="0.85">
      <c r="A103" s="79">
        <f t="shared" si="20"/>
        <v>85</v>
      </c>
      <c r="B103" s="174">
        <f t="shared" si="21"/>
        <v>170</v>
      </c>
      <c r="C103" s="175">
        <f t="shared" si="22"/>
        <v>145</v>
      </c>
      <c r="D103" s="176">
        <f t="shared" si="23"/>
        <v>62.74</v>
      </c>
      <c r="E103" s="167"/>
      <c r="F103" s="317">
        <f t="shared" si="17"/>
        <v>5319.8600000000006</v>
      </c>
      <c r="G103" s="316">
        <f t="shared" si="18"/>
        <v>5337.8600000000006</v>
      </c>
      <c r="H103" s="177">
        <f t="shared" si="13"/>
        <v>20.486065619448226</v>
      </c>
      <c r="I103" s="177">
        <f t="shared" si="14"/>
        <v>97.779885986117264</v>
      </c>
      <c r="J103" s="317">
        <f t="shared" si="15"/>
        <v>21796.806537404587</v>
      </c>
      <c r="K103" s="171">
        <f t="shared" si="16"/>
        <v>-29.2477529788125</v>
      </c>
      <c r="L103" s="320">
        <f t="shared" si="19"/>
        <v>2331.5772480000005</v>
      </c>
      <c r="M103" s="307">
        <v>6274</v>
      </c>
      <c r="N103" s="216">
        <v>85</v>
      </c>
      <c r="O103" s="228">
        <f t="shared" si="24"/>
        <v>170</v>
      </c>
      <c r="R103" s="188"/>
      <c r="S103" s="191"/>
      <c r="T103" s="190"/>
    </row>
    <row r="104" spans="1:20" ht="13.75" thickBot="1" x14ac:dyDescent="0.85">
      <c r="A104" s="79">
        <f t="shared" si="20"/>
        <v>86</v>
      </c>
      <c r="B104" s="174">
        <f t="shared" si="21"/>
        <v>172</v>
      </c>
      <c r="C104" s="175">
        <f t="shared" si="22"/>
        <v>143</v>
      </c>
      <c r="D104" s="176">
        <f t="shared" si="23"/>
        <v>62.81</v>
      </c>
      <c r="E104" s="167"/>
      <c r="F104" s="317">
        <f t="shared" si="17"/>
        <v>5382.670000000001</v>
      </c>
      <c r="G104" s="316">
        <f t="shared" si="18"/>
        <v>5400.670000000001</v>
      </c>
      <c r="H104" s="177">
        <f t="shared" si="13"/>
        <v>20.727938484816406</v>
      </c>
      <c r="I104" s="177">
        <f t="shared" si="14"/>
        <v>98.934343930271453</v>
      </c>
      <c r="J104" s="317">
        <f t="shared" si="15"/>
        <v>22054.154929771001</v>
      </c>
      <c r="K104" s="171">
        <f t="shared" si="16"/>
        <v>-29.591908008093753</v>
      </c>
      <c r="L104" s="320">
        <f t="shared" si="19"/>
        <v>2359.0126560000003</v>
      </c>
      <c r="M104" s="307">
        <v>6281</v>
      </c>
      <c r="N104" s="216">
        <v>86</v>
      </c>
      <c r="O104" s="228">
        <f t="shared" si="24"/>
        <v>172</v>
      </c>
      <c r="R104" s="188"/>
      <c r="S104" s="191"/>
      <c r="T104" s="190"/>
    </row>
    <row r="105" spans="1:20" ht="13.75" thickBot="1" x14ac:dyDescent="0.85">
      <c r="A105" s="79">
        <f t="shared" si="20"/>
        <v>87</v>
      </c>
      <c r="B105" s="174">
        <f t="shared" si="21"/>
        <v>174</v>
      </c>
      <c r="C105" s="175">
        <f t="shared" si="22"/>
        <v>141</v>
      </c>
      <c r="D105" s="176">
        <f t="shared" si="23"/>
        <v>61.48</v>
      </c>
      <c r="E105" s="167"/>
      <c r="F105" s="317">
        <f t="shared" si="17"/>
        <v>5444.1500000000005</v>
      </c>
      <c r="G105" s="316">
        <f t="shared" si="18"/>
        <v>5462.1500000000005</v>
      </c>
      <c r="H105" s="177">
        <f t="shared" si="13"/>
        <v>20.964689698999422</v>
      </c>
      <c r="I105" s="177">
        <f t="shared" si="14"/>
        <v>100.06435625962344</v>
      </c>
      <c r="J105" s="317">
        <f t="shared" si="15"/>
        <v>22306.053977099244</v>
      </c>
      <c r="K105" s="171">
        <f t="shared" si="16"/>
        <v>-29.92877556421875</v>
      </c>
      <c r="L105" s="320">
        <f t="shared" si="19"/>
        <v>2385.8671200000003</v>
      </c>
      <c r="M105" s="307">
        <v>6148</v>
      </c>
      <c r="N105" s="216">
        <v>87</v>
      </c>
      <c r="O105" s="228">
        <f t="shared" si="24"/>
        <v>174</v>
      </c>
      <c r="R105" s="188"/>
      <c r="S105" s="191"/>
      <c r="T105" s="190"/>
    </row>
    <row r="106" spans="1:20" ht="13.75" thickBot="1" x14ac:dyDescent="0.85">
      <c r="A106" s="79">
        <f t="shared" si="20"/>
        <v>88</v>
      </c>
      <c r="B106" s="174">
        <f t="shared" si="21"/>
        <v>176</v>
      </c>
      <c r="C106" s="175">
        <f t="shared" si="22"/>
        <v>139</v>
      </c>
      <c r="D106" s="176">
        <f t="shared" si="23"/>
        <v>62.9</v>
      </c>
      <c r="E106" s="167"/>
      <c r="F106" s="317">
        <f t="shared" si="17"/>
        <v>5507.05</v>
      </c>
      <c r="G106" s="316">
        <f t="shared" si="18"/>
        <v>5525.05</v>
      </c>
      <c r="H106" s="177">
        <f t="shared" si="13"/>
        <v>21.206909142267342</v>
      </c>
      <c r="I106" s="177">
        <f t="shared" si="14"/>
        <v>101.22046841831309</v>
      </c>
      <c r="J106" s="317">
        <f t="shared" si="15"/>
        <v>22563.771122137408</v>
      </c>
      <c r="K106" s="171">
        <f t="shared" si="16"/>
        <v>-30.27342373078125</v>
      </c>
      <c r="L106" s="320">
        <f t="shared" si="19"/>
        <v>2413.34184</v>
      </c>
      <c r="M106" s="307">
        <v>6290</v>
      </c>
      <c r="N106" s="216">
        <v>88</v>
      </c>
      <c r="O106" s="228">
        <f t="shared" si="24"/>
        <v>176</v>
      </c>
      <c r="R106" s="188"/>
      <c r="S106" s="191"/>
      <c r="T106" s="190"/>
    </row>
    <row r="107" spans="1:20" ht="13.75" thickBot="1" x14ac:dyDescent="0.85">
      <c r="A107" s="79">
        <f t="shared" si="20"/>
        <v>89</v>
      </c>
      <c r="B107" s="174">
        <f t="shared" si="21"/>
        <v>178</v>
      </c>
      <c r="C107" s="175">
        <f t="shared" si="22"/>
        <v>137</v>
      </c>
      <c r="D107" s="176">
        <f t="shared" si="23"/>
        <v>60.3</v>
      </c>
      <c r="E107" s="167"/>
      <c r="F107" s="317">
        <f t="shared" si="17"/>
        <v>5567.35</v>
      </c>
      <c r="G107" s="316">
        <f t="shared" si="18"/>
        <v>5585.35</v>
      </c>
      <c r="H107" s="177">
        <f t="shared" si="13"/>
        <v>21.43911633509812</v>
      </c>
      <c r="I107" s="177">
        <f t="shared" si="14"/>
        <v>102.32879215708871</v>
      </c>
      <c r="J107" s="317">
        <f t="shared" si="15"/>
        <v>22810.835412213743</v>
      </c>
      <c r="K107" s="171">
        <f t="shared" si="16"/>
        <v>-30.60382570921875</v>
      </c>
      <c r="L107" s="320">
        <f t="shared" si="19"/>
        <v>2439.6808800000003</v>
      </c>
      <c r="M107" s="307">
        <v>6030</v>
      </c>
      <c r="N107" s="216">
        <v>89</v>
      </c>
      <c r="O107" s="228">
        <f t="shared" si="24"/>
        <v>178</v>
      </c>
      <c r="R107" s="188"/>
      <c r="S107" s="191"/>
      <c r="T107" s="190"/>
    </row>
    <row r="108" spans="1:20" ht="13.75" thickBot="1" x14ac:dyDescent="0.85">
      <c r="A108" s="79">
        <f t="shared" si="20"/>
        <v>90</v>
      </c>
      <c r="B108" s="174">
        <f t="shared" si="21"/>
        <v>180</v>
      </c>
      <c r="C108" s="175">
        <f t="shared" si="22"/>
        <v>135</v>
      </c>
      <c r="D108" s="176">
        <f t="shared" si="23"/>
        <v>62.6</v>
      </c>
      <c r="E108" s="181">
        <f>SUM(D99:D108)</f>
        <v>624.39</v>
      </c>
      <c r="F108" s="317">
        <f t="shared" si="17"/>
        <v>5629.9500000000007</v>
      </c>
      <c r="G108" s="316">
        <f t="shared" si="18"/>
        <v>5647.9500000000007</v>
      </c>
      <c r="H108" s="177">
        <f t="shared" si="13"/>
        <v>21.680180518700219</v>
      </c>
      <c r="I108" s="177">
        <f t="shared" si="14"/>
        <v>103.47939026732675</v>
      </c>
      <c r="J108" s="317">
        <f t="shared" si="15"/>
        <v>23067.323381679395</v>
      </c>
      <c r="K108" s="171">
        <f t="shared" si="16"/>
        <v>-30.94683008484375</v>
      </c>
      <c r="L108" s="320">
        <f t="shared" si="19"/>
        <v>2467.0245600000003</v>
      </c>
      <c r="M108" s="307">
        <v>6260</v>
      </c>
      <c r="N108" s="216">
        <v>90</v>
      </c>
      <c r="O108" s="228">
        <f t="shared" si="24"/>
        <v>180</v>
      </c>
      <c r="R108" s="188"/>
      <c r="S108" s="191"/>
      <c r="T108" s="190"/>
    </row>
    <row r="109" spans="1:20" ht="13.75" thickBot="1" x14ac:dyDescent="0.85">
      <c r="A109" s="79">
        <f t="shared" si="20"/>
        <v>91</v>
      </c>
      <c r="B109" s="174">
        <f t="shared" si="21"/>
        <v>182</v>
      </c>
      <c r="C109" s="175">
        <f t="shared" si="22"/>
        <v>133</v>
      </c>
      <c r="D109" s="176">
        <f t="shared" si="23"/>
        <v>62.7</v>
      </c>
      <c r="E109" s="167"/>
      <c r="F109" s="317">
        <f t="shared" si="17"/>
        <v>5692.6500000000005</v>
      </c>
      <c r="G109" s="316">
        <f t="shared" si="18"/>
        <v>5710.6500000000005</v>
      </c>
      <c r="H109" s="177">
        <f t="shared" si="13"/>
        <v>21.92162978885759</v>
      </c>
      <c r="I109" s="177">
        <f t="shared" si="14"/>
        <v>104.63182639371533</v>
      </c>
      <c r="J109" s="317">
        <f t="shared" si="15"/>
        <v>23324.221076335885</v>
      </c>
      <c r="K109" s="171">
        <f t="shared" si="16"/>
        <v>-31.29038239078125</v>
      </c>
      <c r="L109" s="320">
        <f t="shared" si="19"/>
        <v>2494.4119200000005</v>
      </c>
      <c r="M109" s="307">
        <v>6270</v>
      </c>
      <c r="N109" s="216">
        <v>91</v>
      </c>
      <c r="O109" s="228">
        <f t="shared" si="24"/>
        <v>182</v>
      </c>
      <c r="R109" s="188"/>
      <c r="S109" s="191"/>
      <c r="T109" s="190"/>
    </row>
    <row r="110" spans="1:20" ht="13.75" thickBot="1" x14ac:dyDescent="0.85">
      <c r="A110" s="79">
        <f t="shared" si="20"/>
        <v>92</v>
      </c>
      <c r="B110" s="174">
        <f t="shared" si="21"/>
        <v>184</v>
      </c>
      <c r="C110" s="175">
        <f t="shared" si="22"/>
        <v>131</v>
      </c>
      <c r="D110" s="176">
        <f t="shared" si="23"/>
        <v>62.71</v>
      </c>
      <c r="E110" s="167"/>
      <c r="F110" s="317">
        <f t="shared" si="17"/>
        <v>5755.3600000000006</v>
      </c>
      <c r="G110" s="316">
        <f t="shared" si="18"/>
        <v>5773.3600000000006</v>
      </c>
      <c r="H110" s="177">
        <f t="shared" si="13"/>
        <v>22.163117567670493</v>
      </c>
      <c r="I110" s="177">
        <f t="shared" si="14"/>
        <v>105.78444632171896</v>
      </c>
      <c r="J110" s="317">
        <f t="shared" si="15"/>
        <v>23581.159743511456</v>
      </c>
      <c r="K110" s="171">
        <f t="shared" si="16"/>
        <v>-31.63398948975</v>
      </c>
      <c r="L110" s="320">
        <f t="shared" si="19"/>
        <v>2521.8036480000005</v>
      </c>
      <c r="M110" s="307">
        <v>6271</v>
      </c>
      <c r="N110" s="216">
        <v>92</v>
      </c>
      <c r="O110" s="228">
        <f t="shared" si="24"/>
        <v>184</v>
      </c>
      <c r="R110" s="188"/>
      <c r="S110" s="191"/>
      <c r="T110" s="190"/>
    </row>
    <row r="111" spans="1:20" ht="13.75" thickBot="1" x14ac:dyDescent="0.85">
      <c r="A111" s="79">
        <f t="shared" si="20"/>
        <v>93</v>
      </c>
      <c r="B111" s="174">
        <f t="shared" si="21"/>
        <v>186</v>
      </c>
      <c r="C111" s="175">
        <f t="shared" si="22"/>
        <v>129</v>
      </c>
      <c r="D111" s="176">
        <f t="shared" si="23"/>
        <v>61.62</v>
      </c>
      <c r="E111" s="167"/>
      <c r="F111" s="317">
        <f t="shared" si="17"/>
        <v>5816.9800000000005</v>
      </c>
      <c r="G111" s="316">
        <f t="shared" si="18"/>
        <v>5834.9800000000005</v>
      </c>
      <c r="H111" s="177">
        <f t="shared" si="13"/>
        <v>22.400407903030896</v>
      </c>
      <c r="I111" s="177">
        <f t="shared" si="14"/>
        <v>106.91703187368171</v>
      </c>
      <c r="J111" s="317">
        <f t="shared" si="15"/>
        <v>23833.632406106877</v>
      </c>
      <c r="K111" s="171">
        <f t="shared" si="16"/>
        <v>-31.9716241483125</v>
      </c>
      <c r="L111" s="320">
        <f t="shared" si="19"/>
        <v>2548.7192640000003</v>
      </c>
      <c r="M111" s="307">
        <v>6162</v>
      </c>
      <c r="N111" s="216">
        <v>93</v>
      </c>
      <c r="O111" s="228">
        <f t="shared" si="24"/>
        <v>186</v>
      </c>
      <c r="R111" s="188"/>
      <c r="S111" s="191"/>
      <c r="T111" s="190"/>
    </row>
    <row r="112" spans="1:20" ht="13.75" thickBot="1" x14ac:dyDescent="0.85">
      <c r="A112" s="79">
        <f t="shared" si="20"/>
        <v>94</v>
      </c>
      <c r="B112" s="174">
        <f t="shared" si="21"/>
        <v>188</v>
      </c>
      <c r="C112" s="175">
        <f t="shared" si="22"/>
        <v>127</v>
      </c>
      <c r="D112" s="176">
        <f t="shared" si="23"/>
        <v>62.45</v>
      </c>
      <c r="E112" s="167"/>
      <c r="F112" s="317">
        <f t="shared" si="17"/>
        <v>5879.43</v>
      </c>
      <c r="G112" s="316">
        <f t="shared" si="18"/>
        <v>5897.43</v>
      </c>
      <c r="H112" s="177">
        <f t="shared" si="13"/>
        <v>22.64089445680008</v>
      </c>
      <c r="I112" s="177">
        <f t="shared" si="14"/>
        <v>108.06487295969394</v>
      </c>
      <c r="J112" s="317">
        <f t="shared" si="15"/>
        <v>24089.505787786264</v>
      </c>
      <c r="K112" s="171">
        <f t="shared" si="16"/>
        <v>-32.313806628468747</v>
      </c>
      <c r="L112" s="320">
        <f t="shared" si="19"/>
        <v>2575.9974240000001</v>
      </c>
      <c r="M112" s="307">
        <v>6245</v>
      </c>
      <c r="N112" s="216">
        <v>94</v>
      </c>
      <c r="O112" s="228">
        <f t="shared" si="24"/>
        <v>188</v>
      </c>
      <c r="R112" s="188"/>
      <c r="S112" s="191"/>
      <c r="T112" s="190"/>
    </row>
    <row r="113" spans="1:20" ht="13.75" thickBot="1" x14ac:dyDescent="0.85">
      <c r="A113" s="79">
        <f t="shared" si="20"/>
        <v>95</v>
      </c>
      <c r="B113" s="174">
        <f t="shared" si="21"/>
        <v>190</v>
      </c>
      <c r="C113" s="175">
        <f t="shared" si="22"/>
        <v>125</v>
      </c>
      <c r="D113" s="176">
        <f t="shared" si="23"/>
        <v>61.51</v>
      </c>
      <c r="E113" s="167"/>
      <c r="F113" s="317">
        <f t="shared" si="17"/>
        <v>5940.9400000000005</v>
      </c>
      <c r="G113" s="316">
        <f t="shared" si="18"/>
        <v>5958.9400000000005</v>
      </c>
      <c r="H113" s="177">
        <f t="shared" si="13"/>
        <v>22.877761196949685</v>
      </c>
      <c r="I113" s="177">
        <f t="shared" si="14"/>
        <v>109.1954366938911</v>
      </c>
      <c r="J113" s="317">
        <f t="shared" si="15"/>
        <v>24341.527752671762</v>
      </c>
      <c r="K113" s="171">
        <f t="shared" si="16"/>
        <v>-32.6508385636875</v>
      </c>
      <c r="L113" s="320">
        <f t="shared" si="19"/>
        <v>2602.8649920000003</v>
      </c>
      <c r="M113" s="307">
        <v>6151</v>
      </c>
      <c r="N113" s="216">
        <v>95</v>
      </c>
      <c r="O113" s="228">
        <f t="shared" si="24"/>
        <v>190</v>
      </c>
      <c r="R113" s="188"/>
      <c r="S113" s="191"/>
      <c r="T113" s="190"/>
    </row>
    <row r="114" spans="1:20" ht="13.75" thickBot="1" x14ac:dyDescent="0.85">
      <c r="A114" s="79">
        <f t="shared" si="20"/>
        <v>96</v>
      </c>
      <c r="B114" s="174">
        <f t="shared" si="21"/>
        <v>192</v>
      </c>
      <c r="C114" s="175">
        <f t="shared" si="22"/>
        <v>123</v>
      </c>
      <c r="D114" s="176">
        <f t="shared" si="23"/>
        <v>61.6</v>
      </c>
      <c r="E114" s="167"/>
      <c r="F114" s="317">
        <f t="shared" si="17"/>
        <v>6002.5400000000009</v>
      </c>
      <c r="G114" s="316">
        <f t="shared" si="18"/>
        <v>6020.5400000000009</v>
      </c>
      <c r="H114" s="177">
        <f t="shared" si="13"/>
        <v>23.114974514999034</v>
      </c>
      <c r="I114" s="177">
        <f t="shared" si="14"/>
        <v>110.32765464262374</v>
      </c>
      <c r="J114" s="317">
        <f t="shared" si="15"/>
        <v>24593.918470229015</v>
      </c>
      <c r="K114" s="171">
        <f t="shared" si="16"/>
        <v>-32.988363636187501</v>
      </c>
      <c r="L114" s="320">
        <f t="shared" si="19"/>
        <v>2629.7718720000007</v>
      </c>
      <c r="M114" s="307">
        <v>6160</v>
      </c>
      <c r="N114" s="216">
        <v>96</v>
      </c>
      <c r="O114" s="228">
        <f t="shared" si="24"/>
        <v>192</v>
      </c>
      <c r="R114" s="188"/>
      <c r="S114" s="191"/>
      <c r="T114" s="190"/>
    </row>
    <row r="115" spans="1:20" ht="13.75" thickBot="1" x14ac:dyDescent="0.85">
      <c r="A115" s="79">
        <f t="shared" si="20"/>
        <v>97</v>
      </c>
      <c r="B115" s="174">
        <f t="shared" si="21"/>
        <v>194</v>
      </c>
      <c r="C115" s="175">
        <f t="shared" si="22"/>
        <v>121</v>
      </c>
      <c r="D115" s="176">
        <f t="shared" si="23"/>
        <v>62.49</v>
      </c>
      <c r="E115" s="167"/>
      <c r="F115" s="317">
        <f t="shared" si="17"/>
        <v>6065.0300000000007</v>
      </c>
      <c r="G115" s="316">
        <f t="shared" si="18"/>
        <v>6083.0300000000007</v>
      </c>
      <c r="H115" s="177">
        <f t="shared" si="13"/>
        <v>23.355615103390331</v>
      </c>
      <c r="I115" s="177">
        <f t="shared" si="14"/>
        <v>111.47623093509618</v>
      </c>
      <c r="J115" s="317">
        <f t="shared" si="15"/>
        <v>24849.955741984737</v>
      </c>
      <c r="K115" s="171">
        <f t="shared" si="16"/>
        <v>-33.330765288468754</v>
      </c>
      <c r="L115" s="320">
        <f t="shared" si="19"/>
        <v>2657.0675040000006</v>
      </c>
      <c r="M115" s="307">
        <v>6249</v>
      </c>
      <c r="N115" s="216">
        <v>97</v>
      </c>
      <c r="O115" s="228">
        <f t="shared" si="24"/>
        <v>194</v>
      </c>
      <c r="R115" s="188"/>
      <c r="S115" s="191"/>
      <c r="T115" s="190"/>
    </row>
    <row r="116" spans="1:20" ht="13.75" thickBot="1" x14ac:dyDescent="0.85">
      <c r="A116" s="79">
        <f t="shared" si="20"/>
        <v>98</v>
      </c>
      <c r="B116" s="174">
        <f t="shared" si="21"/>
        <v>196</v>
      </c>
      <c r="C116" s="175">
        <f t="shared" si="22"/>
        <v>119</v>
      </c>
      <c r="D116" s="176">
        <f t="shared" si="23"/>
        <v>61.35</v>
      </c>
      <c r="E116" s="167"/>
      <c r="F116" s="317">
        <f t="shared" si="17"/>
        <v>6126.380000000001</v>
      </c>
      <c r="G116" s="316">
        <f t="shared" si="18"/>
        <v>6144.380000000001</v>
      </c>
      <c r="H116" s="177">
        <f t="shared" si="13"/>
        <v>23.591865705051493</v>
      </c>
      <c r="I116" s="177">
        <f t="shared" si="14"/>
        <v>112.60385384345248</v>
      </c>
      <c r="J116" s="317">
        <f t="shared" si="15"/>
        <v>25101.322146564893</v>
      </c>
      <c r="K116" s="171">
        <f t="shared" si="16"/>
        <v>-33.666920535187501</v>
      </c>
      <c r="L116" s="320">
        <f t="shared" si="19"/>
        <v>2683.8651840000007</v>
      </c>
      <c r="M116" s="307">
        <v>6135</v>
      </c>
      <c r="N116" s="216">
        <v>98</v>
      </c>
      <c r="O116" s="228">
        <f t="shared" si="24"/>
        <v>196</v>
      </c>
      <c r="R116" s="188"/>
      <c r="S116" s="191"/>
      <c r="T116" s="190"/>
    </row>
    <row r="117" spans="1:20" ht="13.75" thickBot="1" x14ac:dyDescent="0.85">
      <c r="A117" s="79">
        <f t="shared" si="20"/>
        <v>99</v>
      </c>
      <c r="B117" s="174">
        <f t="shared" si="21"/>
        <v>198</v>
      </c>
      <c r="C117" s="175">
        <f t="shared" si="22"/>
        <v>117</v>
      </c>
      <c r="D117" s="176">
        <f t="shared" si="23"/>
        <v>62.74</v>
      </c>
      <c r="E117" s="167"/>
      <c r="F117" s="317">
        <f t="shared" si="17"/>
        <v>6189.1200000000008</v>
      </c>
      <c r="G117" s="316">
        <f t="shared" si="18"/>
        <v>6207.1200000000008</v>
      </c>
      <c r="H117" s="177">
        <f t="shared" si="13"/>
        <v>23.833469009830974</v>
      </c>
      <c r="I117" s="177">
        <f t="shared" si="14"/>
        <v>113.75702517630127</v>
      </c>
      <c r="J117" s="317">
        <f t="shared" si="15"/>
        <v>25358.383731297716</v>
      </c>
      <c r="K117" s="171">
        <f t="shared" si="16"/>
        <v>-34.010692013250001</v>
      </c>
      <c r="L117" s="320">
        <f t="shared" si="19"/>
        <v>2711.2700160000004</v>
      </c>
      <c r="M117" s="307">
        <v>6274</v>
      </c>
      <c r="N117" s="216">
        <v>99</v>
      </c>
      <c r="O117" s="228">
        <f t="shared" si="24"/>
        <v>198</v>
      </c>
      <c r="R117" s="188"/>
      <c r="S117" s="191"/>
      <c r="T117" s="190"/>
    </row>
    <row r="118" spans="1:20" ht="13.75" thickBot="1" x14ac:dyDescent="0.85">
      <c r="A118" s="79">
        <f t="shared" si="20"/>
        <v>100</v>
      </c>
      <c r="B118" s="174">
        <f t="shared" si="21"/>
        <v>200</v>
      </c>
      <c r="C118" s="175">
        <f t="shared" si="22"/>
        <v>115</v>
      </c>
      <c r="D118" s="176">
        <f t="shared" si="23"/>
        <v>59.11</v>
      </c>
      <c r="E118" s="181">
        <f>SUM(D109:D118)</f>
        <v>618.28000000000009</v>
      </c>
      <c r="F118" s="317">
        <f t="shared" si="17"/>
        <v>6248.2300000000005</v>
      </c>
      <c r="G118" s="316">
        <f t="shared" si="18"/>
        <v>6266.2300000000005</v>
      </c>
      <c r="H118" s="177">
        <f t="shared" si="13"/>
        <v>24.061093672653978</v>
      </c>
      <c r="I118" s="177">
        <f t="shared" si="14"/>
        <v>114.84347652288547</v>
      </c>
      <c r="J118" s="317">
        <f t="shared" si="15"/>
        <v>25600.572291603061</v>
      </c>
      <c r="K118" s="171">
        <f t="shared" si="16"/>
        <v>-34.334573620968747</v>
      </c>
      <c r="L118" s="320">
        <f t="shared" si="19"/>
        <v>2737.0892640000002</v>
      </c>
      <c r="M118" s="307">
        <v>5911</v>
      </c>
      <c r="N118" s="216">
        <v>100</v>
      </c>
      <c r="O118" s="228">
        <f t="shared" si="24"/>
        <v>200</v>
      </c>
      <c r="R118" s="188"/>
      <c r="S118" s="191"/>
      <c r="T118" s="190"/>
    </row>
    <row r="119" spans="1:20" ht="13.75" thickBot="1" x14ac:dyDescent="0.85">
      <c r="A119" s="79">
        <f t="shared" si="20"/>
        <v>101</v>
      </c>
      <c r="B119" s="174">
        <f t="shared" si="21"/>
        <v>202</v>
      </c>
      <c r="C119" s="175">
        <f t="shared" si="22"/>
        <v>113</v>
      </c>
      <c r="D119" s="176">
        <f t="shared" si="23"/>
        <v>62.8</v>
      </c>
      <c r="E119" s="167"/>
      <c r="F119" s="317">
        <f t="shared" si="17"/>
        <v>6311.0300000000007</v>
      </c>
      <c r="G119" s="316">
        <f t="shared" si="18"/>
        <v>6329.0300000000007</v>
      </c>
      <c r="H119" s="177">
        <f t="shared" si="13"/>
        <v>24.302928029366626</v>
      </c>
      <c r="I119" s="177">
        <f t="shared" si="14"/>
        <v>115.99775066542459</v>
      </c>
      <c r="J119" s="317">
        <f t="shared" si="15"/>
        <v>25857.879711450387</v>
      </c>
      <c r="K119" s="171">
        <f t="shared" si="16"/>
        <v>-34.678673857218747</v>
      </c>
      <c r="L119" s="320">
        <f t="shared" si="19"/>
        <v>2764.5203040000006</v>
      </c>
      <c r="M119" s="307">
        <v>6280</v>
      </c>
      <c r="N119" s="216">
        <v>101</v>
      </c>
      <c r="O119" s="228">
        <f t="shared" si="24"/>
        <v>202</v>
      </c>
      <c r="R119" s="188"/>
      <c r="S119" s="191"/>
      <c r="T119" s="190"/>
    </row>
    <row r="120" spans="1:20" ht="13.75" thickBot="1" x14ac:dyDescent="0.85">
      <c r="A120" s="79">
        <f t="shared" si="20"/>
        <v>102</v>
      </c>
      <c r="B120" s="174">
        <f t="shared" si="21"/>
        <v>204</v>
      </c>
      <c r="C120" s="175">
        <f t="shared" si="22"/>
        <v>111</v>
      </c>
      <c r="D120" s="176">
        <f t="shared" si="23"/>
        <v>62.9</v>
      </c>
      <c r="E120" s="167"/>
      <c r="F120" s="317">
        <f t="shared" si="17"/>
        <v>6373.93</v>
      </c>
      <c r="G120" s="316">
        <f t="shared" si="18"/>
        <v>6391.93</v>
      </c>
      <c r="H120" s="177">
        <f t="shared" si="13"/>
        <v>24.54514747263455</v>
      </c>
      <c r="I120" s="177">
        <f t="shared" si="14"/>
        <v>117.15386282411424</v>
      </c>
      <c r="J120" s="317">
        <f t="shared" si="15"/>
        <v>26115.596856488552</v>
      </c>
      <c r="K120" s="171">
        <f t="shared" si="16"/>
        <v>-35.023322023781247</v>
      </c>
      <c r="L120" s="320">
        <f t="shared" si="19"/>
        <v>2791.9950240000003</v>
      </c>
      <c r="M120" s="307">
        <v>6290</v>
      </c>
      <c r="N120" s="216">
        <v>102</v>
      </c>
      <c r="O120" s="228">
        <f t="shared" si="24"/>
        <v>204</v>
      </c>
      <c r="R120" s="188"/>
      <c r="S120" s="191"/>
      <c r="T120" s="190"/>
    </row>
    <row r="121" spans="1:20" ht="13.75" thickBot="1" x14ac:dyDescent="0.85">
      <c r="A121" s="79">
        <f t="shared" si="20"/>
        <v>103</v>
      </c>
      <c r="B121" s="174">
        <f t="shared" si="21"/>
        <v>206</v>
      </c>
      <c r="C121" s="175">
        <f t="shared" si="22"/>
        <v>109</v>
      </c>
      <c r="D121" s="176">
        <f t="shared" si="23"/>
        <v>62.83</v>
      </c>
      <c r="E121" s="167"/>
      <c r="F121" s="317">
        <f t="shared" si="17"/>
        <v>6436.76</v>
      </c>
      <c r="G121" s="316">
        <f t="shared" si="18"/>
        <v>6454.76</v>
      </c>
      <c r="H121" s="177">
        <f t="shared" si="13"/>
        <v>24.787097355313779</v>
      </c>
      <c r="I121" s="177">
        <f t="shared" si="14"/>
        <v>118.30868837149852</v>
      </c>
      <c r="J121" s="317">
        <f t="shared" si="15"/>
        <v>26373.027193893133</v>
      </c>
      <c r="K121" s="171">
        <f t="shared" si="16"/>
        <v>-35.367586639125001</v>
      </c>
      <c r="L121" s="320">
        <f t="shared" si="19"/>
        <v>2819.4391680000003</v>
      </c>
      <c r="M121" s="307">
        <v>6283</v>
      </c>
      <c r="N121" s="216">
        <v>103</v>
      </c>
      <c r="O121" s="228">
        <f t="shared" si="24"/>
        <v>206</v>
      </c>
      <c r="R121" s="188"/>
      <c r="S121" s="191"/>
      <c r="T121" s="190"/>
    </row>
    <row r="122" spans="1:20" ht="13.75" thickBot="1" x14ac:dyDescent="0.85">
      <c r="A122" s="79">
        <f t="shared" si="20"/>
        <v>104</v>
      </c>
      <c r="B122" s="174">
        <f t="shared" si="21"/>
        <v>208</v>
      </c>
      <c r="C122" s="175">
        <f t="shared" si="22"/>
        <v>107</v>
      </c>
      <c r="D122" s="176">
        <f t="shared" si="23"/>
        <v>62.7</v>
      </c>
      <c r="E122" s="167"/>
      <c r="F122" s="317">
        <f t="shared" si="17"/>
        <v>6499.46</v>
      </c>
      <c r="G122" s="316">
        <f t="shared" si="18"/>
        <v>6517.46</v>
      </c>
      <c r="H122" s="177">
        <f t="shared" si="13"/>
        <v>25.028546625471151</v>
      </c>
      <c r="I122" s="177">
        <f t="shared" si="14"/>
        <v>119.4611244978871</v>
      </c>
      <c r="J122" s="317">
        <f t="shared" si="15"/>
        <v>26629.92488854962</v>
      </c>
      <c r="K122" s="171">
        <f t="shared" si="16"/>
        <v>-35.711138945062494</v>
      </c>
      <c r="L122" s="320">
        <f t="shared" si="19"/>
        <v>2846.8265280000001</v>
      </c>
      <c r="M122" s="307">
        <v>6270</v>
      </c>
      <c r="N122" s="216">
        <v>104</v>
      </c>
      <c r="O122" s="228">
        <f t="shared" si="24"/>
        <v>208</v>
      </c>
      <c r="R122" s="188"/>
      <c r="S122" s="191"/>
      <c r="T122" s="190"/>
    </row>
    <row r="123" spans="1:20" ht="13.75" thickBot="1" x14ac:dyDescent="0.85">
      <c r="A123" s="79">
        <f t="shared" si="20"/>
        <v>105</v>
      </c>
      <c r="B123" s="174">
        <f t="shared" si="21"/>
        <v>210</v>
      </c>
      <c r="C123" s="175">
        <f t="shared" si="22"/>
        <v>105</v>
      </c>
      <c r="D123" s="176">
        <f t="shared" si="23"/>
        <v>61.93</v>
      </c>
      <c r="E123" s="167"/>
      <c r="F123" s="317">
        <f t="shared" si="17"/>
        <v>6561.39</v>
      </c>
      <c r="G123" s="316">
        <f t="shared" si="18"/>
        <v>6579.39</v>
      </c>
      <c r="H123" s="177">
        <f t="shared" si="13"/>
        <v>25.267030729152911</v>
      </c>
      <c r="I123" s="177">
        <f t="shared" si="14"/>
        <v>120.59940789991653</v>
      </c>
      <c r="J123" s="317">
        <f t="shared" si="15"/>
        <v>26883.667699236645</v>
      </c>
      <c r="K123" s="171">
        <f t="shared" si="16"/>
        <v>-36.050472187593748</v>
      </c>
      <c r="L123" s="320">
        <f t="shared" si="19"/>
        <v>2873.8775520000004</v>
      </c>
      <c r="M123" s="307">
        <v>6193</v>
      </c>
      <c r="N123" s="216">
        <v>105</v>
      </c>
      <c r="O123" s="228">
        <f t="shared" si="24"/>
        <v>210</v>
      </c>
      <c r="R123" s="188"/>
      <c r="S123" s="191"/>
      <c r="T123" s="190"/>
    </row>
    <row r="124" spans="1:20" ht="13.75" thickBot="1" x14ac:dyDescent="0.85">
      <c r="A124" s="79">
        <f t="shared" si="20"/>
        <v>106</v>
      </c>
      <c r="B124" s="174">
        <f t="shared" si="21"/>
        <v>212</v>
      </c>
      <c r="C124" s="175">
        <f t="shared" si="22"/>
        <v>103</v>
      </c>
      <c r="D124" s="176">
        <f t="shared" si="23"/>
        <v>62.84</v>
      </c>
      <c r="E124" s="167"/>
      <c r="F124" s="317">
        <f t="shared" si="17"/>
        <v>6624.2300000000005</v>
      </c>
      <c r="G124" s="316">
        <f t="shared" si="18"/>
        <v>6642.2300000000005</v>
      </c>
      <c r="H124" s="177">
        <f t="shared" si="13"/>
        <v>25.509019120487668</v>
      </c>
      <c r="I124" s="177">
        <f t="shared" si="14"/>
        <v>121.75441724891587</v>
      </c>
      <c r="J124" s="317">
        <f t="shared" si="15"/>
        <v>27141.139009160313</v>
      </c>
      <c r="K124" s="171">
        <f t="shared" si="16"/>
        <v>-36.394791595968748</v>
      </c>
      <c r="L124" s="320">
        <f t="shared" si="19"/>
        <v>2901.3260640000003</v>
      </c>
      <c r="M124" s="307">
        <v>6284</v>
      </c>
      <c r="N124" s="216">
        <v>106</v>
      </c>
      <c r="O124" s="228">
        <f t="shared" si="24"/>
        <v>212</v>
      </c>
      <c r="R124" s="188"/>
      <c r="S124" s="191"/>
      <c r="T124" s="190"/>
    </row>
    <row r="125" spans="1:20" ht="13.75" thickBot="1" x14ac:dyDescent="0.85">
      <c r="A125" s="79">
        <f t="shared" si="20"/>
        <v>107</v>
      </c>
      <c r="B125" s="174">
        <f t="shared" si="21"/>
        <v>214</v>
      </c>
      <c r="C125" s="175">
        <f t="shared" si="22"/>
        <v>101</v>
      </c>
      <c r="D125" s="176">
        <f t="shared" si="23"/>
        <v>62.97</v>
      </c>
      <c r="E125" s="167"/>
      <c r="F125" s="317">
        <f t="shared" si="17"/>
        <v>6687.2000000000007</v>
      </c>
      <c r="G125" s="316">
        <f t="shared" si="18"/>
        <v>6705.2000000000007</v>
      </c>
      <c r="H125" s="177">
        <f t="shared" si="13"/>
        <v>25.751508124344284</v>
      </c>
      <c r="I125" s="177">
        <f t="shared" si="14"/>
        <v>122.91181601891091</v>
      </c>
      <c r="J125" s="317">
        <f t="shared" si="15"/>
        <v>27399.142961832065</v>
      </c>
      <c r="K125" s="171">
        <f t="shared" si="16"/>
        <v>-36.739823313750001</v>
      </c>
      <c r="L125" s="320">
        <f t="shared" si="19"/>
        <v>2928.8313600000006</v>
      </c>
      <c r="M125" s="307">
        <v>6297</v>
      </c>
      <c r="N125" s="216">
        <v>107</v>
      </c>
      <c r="O125" s="228">
        <f t="shared" si="24"/>
        <v>214</v>
      </c>
      <c r="R125" s="188"/>
      <c r="S125" s="191"/>
      <c r="T125" s="190"/>
    </row>
    <row r="126" spans="1:20" ht="13.75" thickBot="1" x14ac:dyDescent="0.85">
      <c r="A126" s="79">
        <f t="shared" si="20"/>
        <v>108</v>
      </c>
      <c r="B126" s="174">
        <f t="shared" si="21"/>
        <v>216</v>
      </c>
      <c r="C126" s="175">
        <f t="shared" si="22"/>
        <v>99</v>
      </c>
      <c r="D126" s="176">
        <f t="shared" si="23"/>
        <v>62.9</v>
      </c>
      <c r="E126" s="167"/>
      <c r="F126" s="317">
        <f t="shared" si="17"/>
        <v>6750.1</v>
      </c>
      <c r="G126" s="316">
        <f t="shared" si="18"/>
        <v>6768.1</v>
      </c>
      <c r="H126" s="177">
        <f t="shared" si="13"/>
        <v>25.993727567612204</v>
      </c>
      <c r="I126" s="177">
        <f t="shared" si="14"/>
        <v>124.06792817760056</v>
      </c>
      <c r="J126" s="317">
        <f t="shared" si="15"/>
        <v>27656.860106870234</v>
      </c>
      <c r="K126" s="171">
        <f t="shared" si="16"/>
        <v>-37.084471480312502</v>
      </c>
      <c r="L126" s="320">
        <f t="shared" si="19"/>
        <v>2956.3060800000003</v>
      </c>
      <c r="M126" s="307">
        <v>6290</v>
      </c>
      <c r="N126" s="216">
        <v>108</v>
      </c>
      <c r="O126" s="228">
        <f t="shared" si="24"/>
        <v>216</v>
      </c>
      <c r="R126" s="188"/>
      <c r="S126" s="191"/>
      <c r="T126" s="190"/>
    </row>
    <row r="127" spans="1:20" ht="13.75" thickBot="1" x14ac:dyDescent="0.85">
      <c r="A127" s="79">
        <f t="shared" si="20"/>
        <v>109</v>
      </c>
      <c r="B127" s="174">
        <f t="shared" si="21"/>
        <v>218</v>
      </c>
      <c r="C127" s="175">
        <f t="shared" si="22"/>
        <v>97</v>
      </c>
      <c r="D127" s="176">
        <f t="shared" si="23"/>
        <v>62.76</v>
      </c>
      <c r="E127" s="167"/>
      <c r="F127" s="317">
        <f t="shared" si="17"/>
        <v>6812.8600000000006</v>
      </c>
      <c r="G127" s="316">
        <f t="shared" si="18"/>
        <v>6830.8600000000006</v>
      </c>
      <c r="H127" s="177">
        <f t="shared" si="13"/>
        <v>26.235407889702746</v>
      </c>
      <c r="I127" s="177">
        <f t="shared" si="14"/>
        <v>125.22146711367947</v>
      </c>
      <c r="J127" s="317">
        <f t="shared" si="15"/>
        <v>27914.003636641228</v>
      </c>
      <c r="K127" s="171">
        <f t="shared" si="16"/>
        <v>-37.428352544437502</v>
      </c>
      <c r="L127" s="320">
        <f t="shared" si="19"/>
        <v>2983.7196480000002</v>
      </c>
      <c r="M127" s="307">
        <v>6276</v>
      </c>
      <c r="N127" s="216">
        <v>109</v>
      </c>
      <c r="O127" s="228">
        <f t="shared" si="24"/>
        <v>218</v>
      </c>
      <c r="R127" s="188"/>
      <c r="S127" s="191"/>
      <c r="T127" s="190"/>
    </row>
    <row r="128" spans="1:20" ht="13.75" thickBot="1" x14ac:dyDescent="0.85">
      <c r="A128" s="79">
        <f t="shared" si="20"/>
        <v>110</v>
      </c>
      <c r="B128" s="174">
        <f t="shared" si="21"/>
        <v>220</v>
      </c>
      <c r="C128" s="175">
        <f t="shared" si="22"/>
        <v>95</v>
      </c>
      <c r="D128" s="176">
        <f t="shared" si="23"/>
        <v>61.57</v>
      </c>
      <c r="E128" s="181">
        <f>SUM(D119:D128)</f>
        <v>626.20000000000005</v>
      </c>
      <c r="F128" s="317">
        <f t="shared" si="17"/>
        <v>6874.43</v>
      </c>
      <c r="G128" s="316">
        <f t="shared" si="18"/>
        <v>6892.43</v>
      </c>
      <c r="H128" s="177">
        <f t="shared" si="13"/>
        <v>26.47250568178551</v>
      </c>
      <c r="I128" s="177">
        <f t="shared" si="14"/>
        <v>126.35313365756694</v>
      </c>
      <c r="J128" s="317">
        <f t="shared" si="15"/>
        <v>28166.271436641226</v>
      </c>
      <c r="K128" s="171">
        <f t="shared" si="16"/>
        <v>-37.765713237843748</v>
      </c>
      <c r="L128" s="320">
        <f t="shared" si="19"/>
        <v>3010.6134240000001</v>
      </c>
      <c r="M128" s="307">
        <v>6157</v>
      </c>
      <c r="N128" s="216">
        <v>110</v>
      </c>
      <c r="O128" s="228">
        <f t="shared" si="24"/>
        <v>220</v>
      </c>
      <c r="R128" s="188"/>
      <c r="S128" s="191"/>
      <c r="T128" s="190"/>
    </row>
    <row r="129" spans="1:20" ht="13.75" thickBot="1" x14ac:dyDescent="0.85">
      <c r="A129" s="79">
        <f t="shared" si="20"/>
        <v>111</v>
      </c>
      <c r="B129" s="174">
        <f t="shared" si="21"/>
        <v>222</v>
      </c>
      <c r="C129" s="175">
        <f t="shared" si="22"/>
        <v>93</v>
      </c>
      <c r="D129" s="176">
        <f t="shared" si="23"/>
        <v>62.89</v>
      </c>
      <c r="E129" s="167"/>
      <c r="F129" s="317">
        <f t="shared" si="17"/>
        <v>6937.3200000000006</v>
      </c>
      <c r="G129" s="316">
        <f t="shared" si="18"/>
        <v>6955.3200000000006</v>
      </c>
      <c r="H129" s="177">
        <f t="shared" si="13"/>
        <v>26.714686616397909</v>
      </c>
      <c r="I129" s="177">
        <f t="shared" si="14"/>
        <v>127.50906201464156</v>
      </c>
      <c r="J129" s="317">
        <f t="shared" si="15"/>
        <v>28423.947609160314</v>
      </c>
      <c r="K129" s="171">
        <f t="shared" si="16"/>
        <v>-38.110306611375002</v>
      </c>
      <c r="L129" s="320">
        <f t="shared" si="19"/>
        <v>3038.0837760000004</v>
      </c>
      <c r="M129" s="307">
        <v>6289</v>
      </c>
      <c r="N129" s="216">
        <v>111</v>
      </c>
      <c r="O129" s="228">
        <f t="shared" si="24"/>
        <v>222</v>
      </c>
      <c r="R129" s="188"/>
      <c r="S129" s="191"/>
      <c r="T129" s="190"/>
    </row>
    <row r="130" spans="1:20" ht="13.75" thickBot="1" x14ac:dyDescent="0.85">
      <c r="A130" s="79">
        <f t="shared" si="20"/>
        <v>112</v>
      </c>
      <c r="B130" s="174">
        <f t="shared" si="21"/>
        <v>224</v>
      </c>
      <c r="C130" s="175">
        <f t="shared" si="22"/>
        <v>91</v>
      </c>
      <c r="D130" s="176">
        <f t="shared" si="23"/>
        <v>62.87</v>
      </c>
      <c r="E130" s="167"/>
      <c r="F130" s="317">
        <f t="shared" si="17"/>
        <v>7000.1900000000005</v>
      </c>
      <c r="G130" s="316">
        <f t="shared" si="18"/>
        <v>7018.1900000000005</v>
      </c>
      <c r="H130" s="177">
        <f t="shared" si="13"/>
        <v>26.956790533699248</v>
      </c>
      <c r="I130" s="177">
        <f t="shared" si="14"/>
        <v>128.66462276848605</v>
      </c>
      <c r="J130" s="317">
        <f t="shared" si="15"/>
        <v>28681.541836641227</v>
      </c>
      <c r="K130" s="171">
        <f t="shared" si="16"/>
        <v>-38.454790398843748</v>
      </c>
      <c r="L130" s="320">
        <f t="shared" si="19"/>
        <v>3065.5453920000004</v>
      </c>
      <c r="M130" s="307">
        <v>6287</v>
      </c>
      <c r="N130" s="216">
        <v>112</v>
      </c>
      <c r="O130" s="228">
        <f t="shared" si="24"/>
        <v>224</v>
      </c>
      <c r="R130" s="188"/>
      <c r="S130" s="191"/>
      <c r="T130" s="190"/>
    </row>
    <row r="131" spans="1:20" ht="13.75" thickBot="1" x14ac:dyDescent="0.85">
      <c r="A131" s="79">
        <f t="shared" si="20"/>
        <v>113</v>
      </c>
      <c r="B131" s="174">
        <f t="shared" si="21"/>
        <v>226</v>
      </c>
      <c r="C131" s="175">
        <f t="shared" si="22"/>
        <v>89</v>
      </c>
      <c r="D131" s="176">
        <f t="shared" si="23"/>
        <v>62.8</v>
      </c>
      <c r="E131" s="167"/>
      <c r="F131" s="317">
        <f t="shared" si="17"/>
        <v>7062.9900000000007</v>
      </c>
      <c r="G131" s="316">
        <f t="shared" si="18"/>
        <v>7080.9900000000007</v>
      </c>
      <c r="H131" s="177">
        <f t="shared" si="13"/>
        <v>27.198624890411896</v>
      </c>
      <c r="I131" s="177">
        <f t="shared" si="14"/>
        <v>129.81889691102518</v>
      </c>
      <c r="J131" s="317">
        <f t="shared" si="15"/>
        <v>28938.84925648856</v>
      </c>
      <c r="K131" s="171">
        <f t="shared" si="16"/>
        <v>-38.798890635093748</v>
      </c>
      <c r="L131" s="320">
        <f t="shared" si="19"/>
        <v>3092.9764320000004</v>
      </c>
      <c r="M131" s="307">
        <v>6280</v>
      </c>
      <c r="N131" s="216">
        <v>113</v>
      </c>
      <c r="O131" s="228">
        <f t="shared" si="24"/>
        <v>226</v>
      </c>
      <c r="R131" s="188"/>
      <c r="S131" s="191"/>
      <c r="T131" s="190"/>
    </row>
    <row r="132" spans="1:20" ht="13.75" thickBot="1" x14ac:dyDescent="0.85">
      <c r="A132" s="79">
        <f t="shared" si="20"/>
        <v>114</v>
      </c>
      <c r="B132" s="174">
        <f t="shared" si="21"/>
        <v>228</v>
      </c>
      <c r="C132" s="175">
        <f t="shared" si="22"/>
        <v>87</v>
      </c>
      <c r="D132" s="176">
        <f t="shared" si="23"/>
        <v>62.77</v>
      </c>
      <c r="E132" s="167"/>
      <c r="F132" s="317">
        <f t="shared" si="17"/>
        <v>7125.7600000000011</v>
      </c>
      <c r="G132" s="316">
        <f t="shared" si="18"/>
        <v>7143.7600000000011</v>
      </c>
      <c r="H132" s="177">
        <f t="shared" si="13"/>
        <v>27.440343721157962</v>
      </c>
      <c r="I132" s="177">
        <f t="shared" si="14"/>
        <v>130.97261964871913</v>
      </c>
      <c r="J132" s="317">
        <f t="shared" si="15"/>
        <v>29196.033758778634</v>
      </c>
      <c r="K132" s="171">
        <f t="shared" si="16"/>
        <v>-39.142826492250002</v>
      </c>
      <c r="L132" s="320">
        <f t="shared" si="19"/>
        <v>3120.3943680000007</v>
      </c>
      <c r="M132" s="307">
        <v>6277</v>
      </c>
      <c r="N132" s="216">
        <v>114</v>
      </c>
      <c r="O132" s="228">
        <f t="shared" si="24"/>
        <v>228</v>
      </c>
      <c r="R132" s="188"/>
      <c r="S132" s="191"/>
      <c r="T132" s="190"/>
    </row>
    <row r="133" spans="1:20" ht="13.75" thickBot="1" x14ac:dyDescent="0.85">
      <c r="A133" s="79">
        <f t="shared" si="20"/>
        <v>115</v>
      </c>
      <c r="B133" s="174">
        <f t="shared" si="21"/>
        <v>230</v>
      </c>
      <c r="C133" s="175">
        <f t="shared" si="22"/>
        <v>85</v>
      </c>
      <c r="D133" s="176">
        <f t="shared" si="23"/>
        <v>62.74</v>
      </c>
      <c r="E133" s="167"/>
      <c r="F133" s="317">
        <f t="shared" si="17"/>
        <v>7188.5000000000009</v>
      </c>
      <c r="G133" s="316">
        <f t="shared" si="18"/>
        <v>7206.5000000000009</v>
      </c>
      <c r="H133" s="177">
        <f t="shared" si="13"/>
        <v>27.681947025937447</v>
      </c>
      <c r="I133" s="177">
        <f t="shared" si="14"/>
        <v>132.12579098156795</v>
      </c>
      <c r="J133" s="317">
        <f t="shared" si="15"/>
        <v>29453.095343511457</v>
      </c>
      <c r="K133" s="171">
        <f t="shared" si="16"/>
        <v>-39.486597970312502</v>
      </c>
      <c r="L133" s="320">
        <f t="shared" si="19"/>
        <v>3147.7992000000004</v>
      </c>
      <c r="M133" s="307">
        <v>6274</v>
      </c>
      <c r="N133" s="216">
        <v>115</v>
      </c>
      <c r="O133" s="228">
        <f t="shared" si="24"/>
        <v>230</v>
      </c>
      <c r="R133" s="188"/>
      <c r="S133" s="191"/>
      <c r="T133" s="190"/>
    </row>
    <row r="134" spans="1:20" ht="13.75" thickBot="1" x14ac:dyDescent="0.85">
      <c r="A134" s="79">
        <f t="shared" si="20"/>
        <v>116</v>
      </c>
      <c r="B134" s="174">
        <f t="shared" si="21"/>
        <v>232</v>
      </c>
      <c r="C134" s="175">
        <f t="shared" si="22"/>
        <v>83</v>
      </c>
      <c r="D134" s="176">
        <f t="shared" si="23"/>
        <v>62.75</v>
      </c>
      <c r="E134" s="167"/>
      <c r="F134" s="317">
        <f t="shared" si="17"/>
        <v>7251.2500000000009</v>
      </c>
      <c r="G134" s="316">
        <f t="shared" si="18"/>
        <v>7269.2500000000009</v>
      </c>
      <c r="H134" s="177">
        <f t="shared" si="13"/>
        <v>27.923588839372457</v>
      </c>
      <c r="I134" s="177">
        <f t="shared" si="14"/>
        <v>133.27914611603177</v>
      </c>
      <c r="J134" s="317">
        <f t="shared" si="15"/>
        <v>29710.197900763367</v>
      </c>
      <c r="K134" s="171">
        <f t="shared" si="16"/>
        <v>-39.830424241406249</v>
      </c>
      <c r="L134" s="320">
        <f t="shared" si="19"/>
        <v>3175.2084000000004</v>
      </c>
      <c r="M134" s="307">
        <v>6275</v>
      </c>
      <c r="N134" s="216">
        <v>116</v>
      </c>
      <c r="O134" s="228">
        <f t="shared" si="24"/>
        <v>232</v>
      </c>
      <c r="R134" s="188"/>
      <c r="S134" s="191"/>
      <c r="T134" s="190"/>
    </row>
    <row r="135" spans="1:20" ht="13.75" thickBot="1" x14ac:dyDescent="0.85">
      <c r="A135" s="79">
        <f t="shared" si="20"/>
        <v>117</v>
      </c>
      <c r="B135" s="174">
        <f t="shared" si="21"/>
        <v>234</v>
      </c>
      <c r="C135" s="175">
        <f t="shared" si="22"/>
        <v>81</v>
      </c>
      <c r="D135" s="176">
        <f t="shared" si="23"/>
        <v>62.58</v>
      </c>
      <c r="E135" s="167"/>
      <c r="F135" s="317">
        <f t="shared" si="17"/>
        <v>7313.8300000000008</v>
      </c>
      <c r="G135" s="316">
        <f t="shared" si="18"/>
        <v>7331.8300000000008</v>
      </c>
      <c r="H135" s="177">
        <f t="shared" si="13"/>
        <v>28.164576005663498</v>
      </c>
      <c r="I135" s="177">
        <f t="shared" si="14"/>
        <v>134.4293766230397</v>
      </c>
      <c r="J135" s="317">
        <f t="shared" si="15"/>
        <v>29966.603925190844</v>
      </c>
      <c r="K135" s="171">
        <f t="shared" si="16"/>
        <v>-40.173319030968749</v>
      </c>
      <c r="L135" s="320">
        <f t="shared" si="19"/>
        <v>3202.5433440000006</v>
      </c>
      <c r="M135" s="307">
        <v>6258</v>
      </c>
      <c r="N135" s="216">
        <v>117</v>
      </c>
      <c r="O135" s="228">
        <f t="shared" si="24"/>
        <v>234</v>
      </c>
      <c r="R135" s="188"/>
      <c r="S135" s="191"/>
      <c r="T135" s="190"/>
    </row>
    <row r="136" spans="1:20" ht="13.75" thickBot="1" x14ac:dyDescent="0.85">
      <c r="A136" s="79">
        <f t="shared" si="20"/>
        <v>118</v>
      </c>
      <c r="B136" s="174">
        <f t="shared" si="21"/>
        <v>236</v>
      </c>
      <c r="C136" s="175">
        <f t="shared" si="22"/>
        <v>79</v>
      </c>
      <c r="D136" s="176">
        <f t="shared" si="23"/>
        <v>62.84</v>
      </c>
      <c r="E136" s="167"/>
      <c r="F136" s="317">
        <f t="shared" si="17"/>
        <v>7376.670000000001</v>
      </c>
      <c r="G136" s="316">
        <f t="shared" si="18"/>
        <v>7394.670000000001</v>
      </c>
      <c r="H136" s="177">
        <f t="shared" si="13"/>
        <v>28.40656439699826</v>
      </c>
      <c r="I136" s="177">
        <f t="shared" si="14"/>
        <v>135.58438597203906</v>
      </c>
      <c r="J136" s="317">
        <f t="shared" si="15"/>
        <v>30224.075235114513</v>
      </c>
      <c r="K136" s="171">
        <f t="shared" si="16"/>
        <v>-40.517638439343749</v>
      </c>
      <c r="L136" s="320">
        <f t="shared" si="19"/>
        <v>3229.9918560000006</v>
      </c>
      <c r="M136" s="307">
        <v>6284</v>
      </c>
      <c r="N136" s="216">
        <v>118</v>
      </c>
      <c r="O136" s="228">
        <f t="shared" si="24"/>
        <v>236</v>
      </c>
      <c r="R136" s="188"/>
      <c r="S136" s="191"/>
      <c r="T136" s="190"/>
    </row>
    <row r="137" spans="1:20" ht="13.75" thickBot="1" x14ac:dyDescent="0.85">
      <c r="A137" s="79">
        <f t="shared" si="20"/>
        <v>119</v>
      </c>
      <c r="B137" s="174">
        <f t="shared" si="21"/>
        <v>238</v>
      </c>
      <c r="C137" s="175">
        <f t="shared" si="22"/>
        <v>77</v>
      </c>
      <c r="D137" s="176">
        <f t="shared" si="23"/>
        <v>62.52</v>
      </c>
      <c r="E137" s="167"/>
      <c r="F137" s="317">
        <f t="shared" si="17"/>
        <v>7439.1900000000014</v>
      </c>
      <c r="G137" s="316">
        <f t="shared" si="18"/>
        <v>7457.1900000000014</v>
      </c>
      <c r="H137" s="177">
        <f t="shared" si="13"/>
        <v>28.647320511356138</v>
      </c>
      <c r="I137" s="177">
        <f t="shared" si="14"/>
        <v>136.73351366935665</v>
      </c>
      <c r="J137" s="317">
        <f t="shared" si="15"/>
        <v>30480.23542442749</v>
      </c>
      <c r="K137" s="171">
        <f t="shared" si="16"/>
        <v>-40.860204470718756</v>
      </c>
      <c r="L137" s="320">
        <f t="shared" si="19"/>
        <v>3257.300592000001</v>
      </c>
      <c r="M137" s="307">
        <v>6252</v>
      </c>
      <c r="N137" s="216">
        <v>119</v>
      </c>
      <c r="O137" s="228">
        <f t="shared" si="24"/>
        <v>238</v>
      </c>
      <c r="R137" s="188"/>
      <c r="S137" s="191"/>
      <c r="T137" s="190"/>
    </row>
    <row r="138" spans="1:20" ht="13.75" thickBot="1" x14ac:dyDescent="0.85">
      <c r="A138" s="79">
        <f t="shared" si="20"/>
        <v>120</v>
      </c>
      <c r="B138" s="174">
        <f t="shared" si="21"/>
        <v>240</v>
      </c>
      <c r="C138" s="175">
        <f t="shared" si="22"/>
        <v>75</v>
      </c>
      <c r="D138" s="176">
        <f t="shared" si="23"/>
        <v>63</v>
      </c>
      <c r="E138" s="181">
        <f>SUM(D129:D138)</f>
        <v>627.76</v>
      </c>
      <c r="F138" s="317">
        <f t="shared" si="17"/>
        <v>7502.1900000000014</v>
      </c>
      <c r="G138" s="316">
        <f t="shared" si="18"/>
        <v>7520.1900000000014</v>
      </c>
      <c r="H138" s="177">
        <f t="shared" si="13"/>
        <v>28.889925041179335</v>
      </c>
      <c r="I138" s="177">
        <f t="shared" si="14"/>
        <v>137.89146384419686</v>
      </c>
      <c r="J138" s="317">
        <f t="shared" si="15"/>
        <v>30738.362294656497</v>
      </c>
      <c r="K138" s="171">
        <f t="shared" si="16"/>
        <v>-41.205400567593756</v>
      </c>
      <c r="L138" s="320">
        <f t="shared" si="19"/>
        <v>3284.8189920000009</v>
      </c>
      <c r="M138" s="307">
        <v>6300</v>
      </c>
      <c r="N138" s="216">
        <v>120</v>
      </c>
      <c r="O138" s="228">
        <f t="shared" si="24"/>
        <v>240</v>
      </c>
      <c r="R138" s="188"/>
      <c r="S138" s="191"/>
      <c r="T138" s="190"/>
    </row>
    <row r="139" spans="1:20" ht="13.75" thickBot="1" x14ac:dyDescent="0.85">
      <c r="A139" s="79">
        <f t="shared" si="20"/>
        <v>121</v>
      </c>
      <c r="B139" s="174">
        <f t="shared" si="21"/>
        <v>242</v>
      </c>
      <c r="C139" s="175">
        <f t="shared" si="22"/>
        <v>73</v>
      </c>
      <c r="D139" s="176">
        <f t="shared" si="23"/>
        <v>62.74</v>
      </c>
      <c r="E139" s="167"/>
      <c r="F139" s="317">
        <f t="shared" si="17"/>
        <v>7564.9300000000012</v>
      </c>
      <c r="G139" s="316">
        <f t="shared" si="18"/>
        <v>7582.9300000000012</v>
      </c>
      <c r="H139" s="177">
        <f t="shared" si="13"/>
        <v>29.13152834595882</v>
      </c>
      <c r="I139" s="177">
        <f t="shared" si="14"/>
        <v>139.04463517704565</v>
      </c>
      <c r="J139" s="317">
        <f t="shared" si="15"/>
        <v>30995.423879389324</v>
      </c>
      <c r="K139" s="171">
        <f t="shared" si="16"/>
        <v>-41.549172045656256</v>
      </c>
      <c r="L139" s="320">
        <f t="shared" si="19"/>
        <v>3312.2238240000006</v>
      </c>
      <c r="M139" s="307">
        <v>6274</v>
      </c>
      <c r="N139" s="216">
        <v>121</v>
      </c>
      <c r="O139" s="228">
        <f t="shared" si="24"/>
        <v>242</v>
      </c>
      <c r="R139" s="188"/>
      <c r="S139" s="191"/>
      <c r="T139" s="190"/>
    </row>
    <row r="140" spans="1:20" ht="13.75" thickBot="1" x14ac:dyDescent="0.85">
      <c r="A140" s="79">
        <f t="shared" si="20"/>
        <v>122</v>
      </c>
      <c r="B140" s="174">
        <f t="shared" si="21"/>
        <v>244</v>
      </c>
      <c r="C140" s="175">
        <f t="shared" si="22"/>
        <v>71</v>
      </c>
      <c r="D140" s="176">
        <f t="shared" si="23"/>
        <v>62.85</v>
      </c>
      <c r="E140" s="167"/>
      <c r="F140" s="317">
        <f t="shared" si="17"/>
        <v>7627.7800000000016</v>
      </c>
      <c r="G140" s="316">
        <f t="shared" si="18"/>
        <v>7645.7800000000016</v>
      </c>
      <c r="H140" s="177">
        <f t="shared" si="13"/>
        <v>29.373555245949106</v>
      </c>
      <c r="I140" s="177">
        <f t="shared" si="14"/>
        <v>140.19982832766004</v>
      </c>
      <c r="J140" s="317">
        <f t="shared" si="15"/>
        <v>31252.936161832069</v>
      </c>
      <c r="K140" s="171">
        <f t="shared" si="16"/>
        <v>-41.893546247062503</v>
      </c>
      <c r="L140" s="320">
        <f t="shared" si="19"/>
        <v>3339.6767040000009</v>
      </c>
      <c r="M140" s="307">
        <v>6285</v>
      </c>
      <c r="N140" s="216">
        <v>122</v>
      </c>
      <c r="O140" s="228">
        <f t="shared" si="24"/>
        <v>244</v>
      </c>
      <c r="R140" s="188"/>
      <c r="S140" s="191"/>
      <c r="T140" s="190"/>
    </row>
    <row r="141" spans="1:20" ht="13.75" thickBot="1" x14ac:dyDescent="0.85">
      <c r="A141" s="79">
        <f t="shared" si="20"/>
        <v>123</v>
      </c>
      <c r="B141" s="174">
        <f t="shared" si="21"/>
        <v>246</v>
      </c>
      <c r="C141" s="175">
        <f t="shared" si="22"/>
        <v>69</v>
      </c>
      <c r="D141" s="176">
        <f t="shared" si="23"/>
        <v>61.43</v>
      </c>
      <c r="E141" s="167"/>
      <c r="F141" s="317">
        <f t="shared" si="17"/>
        <v>7689.2100000000019</v>
      </c>
      <c r="G141" s="316">
        <f t="shared" si="18"/>
        <v>7707.2100000000019</v>
      </c>
      <c r="H141" s="177">
        <f t="shared" si="13"/>
        <v>29.610113916854488</v>
      </c>
      <c r="I141" s="177">
        <f t="shared" si="14"/>
        <v>141.32892164893678</v>
      </c>
      <c r="J141" s="317">
        <f t="shared" si="15"/>
        <v>31504.630346564896</v>
      </c>
      <c r="K141" s="171">
        <f t="shared" si="16"/>
        <v>-42.230139838031256</v>
      </c>
      <c r="L141" s="320">
        <f t="shared" si="19"/>
        <v>3366.509328000001</v>
      </c>
      <c r="M141" s="307">
        <v>6143</v>
      </c>
      <c r="N141" s="216">
        <v>123</v>
      </c>
      <c r="O141" s="228">
        <f t="shared" si="24"/>
        <v>246</v>
      </c>
      <c r="R141" s="188"/>
      <c r="S141" s="191"/>
      <c r="T141" s="190"/>
    </row>
    <row r="142" spans="1:20" s="288" customFormat="1" ht="13.75" thickBot="1" x14ac:dyDescent="0.85">
      <c r="A142" s="285">
        <f t="shared" si="20"/>
        <v>124</v>
      </c>
      <c r="B142" s="283">
        <f t="shared" si="21"/>
        <v>248</v>
      </c>
      <c r="C142" s="284">
        <f t="shared" si="22"/>
        <v>67</v>
      </c>
      <c r="D142" s="286">
        <f t="shared" si="23"/>
        <v>62.9</v>
      </c>
      <c r="E142" s="287"/>
      <c r="F142" s="318">
        <f t="shared" si="17"/>
        <v>7752.1100000000015</v>
      </c>
      <c r="G142" s="316">
        <f t="shared" si="18"/>
        <v>7770.1100000000015</v>
      </c>
      <c r="H142" s="312">
        <f t="shared" si="13"/>
        <v>29.852333360122412</v>
      </c>
      <c r="I142" s="312">
        <f t="shared" si="14"/>
        <v>142.48503380762645</v>
      </c>
      <c r="J142" s="318">
        <f t="shared" si="15"/>
        <v>31762.347491603065</v>
      </c>
      <c r="K142" s="313">
        <f t="shared" si="16"/>
        <v>-42.574788004593756</v>
      </c>
      <c r="L142" s="321">
        <f t="shared" si="19"/>
        <v>3393.9840480000007</v>
      </c>
      <c r="M142" s="314">
        <v>6290</v>
      </c>
      <c r="N142" s="216">
        <v>124</v>
      </c>
      <c r="O142" s="228">
        <f t="shared" si="24"/>
        <v>248</v>
      </c>
      <c r="R142" s="289"/>
      <c r="S142" s="290"/>
      <c r="T142" s="291"/>
    </row>
    <row r="143" spans="1:20" ht="13.75" thickBot="1" x14ac:dyDescent="0.85">
      <c r="A143" s="79">
        <f t="shared" si="20"/>
        <v>125</v>
      </c>
      <c r="B143" s="174">
        <f t="shared" si="21"/>
        <v>250</v>
      </c>
      <c r="C143" s="175">
        <f t="shared" si="22"/>
        <v>65</v>
      </c>
      <c r="D143" s="176">
        <f t="shared" si="23"/>
        <v>61.87</v>
      </c>
      <c r="E143" s="167"/>
      <c r="F143" s="317">
        <f t="shared" si="17"/>
        <v>7813.9800000000014</v>
      </c>
      <c r="G143" s="316">
        <f t="shared" si="18"/>
        <v>7831.9800000000014</v>
      </c>
      <c r="H143" s="177">
        <f t="shared" si="13"/>
        <v>30.090586411871001</v>
      </c>
      <c r="I143" s="177">
        <f t="shared" si="14"/>
        <v>143.62221439996554</v>
      </c>
      <c r="J143" s="317">
        <f t="shared" si="15"/>
        <v>32015.844467175579</v>
      </c>
      <c r="K143" s="171">
        <f t="shared" si="16"/>
        <v>-42.913792488937503</v>
      </c>
      <c r="L143" s="320">
        <f t="shared" si="19"/>
        <v>3421.0088640000008</v>
      </c>
      <c r="M143" s="307">
        <v>6187</v>
      </c>
      <c r="N143" s="216">
        <v>125</v>
      </c>
      <c r="O143" s="228">
        <f t="shared" si="24"/>
        <v>250</v>
      </c>
      <c r="R143" s="188"/>
      <c r="S143" s="191"/>
      <c r="T143" s="190"/>
    </row>
    <row r="144" spans="1:20" ht="13.75" thickBot="1" x14ac:dyDescent="0.85">
      <c r="A144" s="79">
        <f t="shared" si="20"/>
        <v>126</v>
      </c>
      <c r="B144" s="174">
        <f t="shared" si="21"/>
        <v>252</v>
      </c>
      <c r="C144" s="175">
        <f t="shared" si="22"/>
        <v>63</v>
      </c>
      <c r="D144" s="176">
        <f t="shared" si="23"/>
        <v>62.7</v>
      </c>
      <c r="E144" s="167"/>
      <c r="F144" s="317">
        <f t="shared" si="17"/>
        <v>7876.6800000000012</v>
      </c>
      <c r="G144" s="316">
        <f t="shared" si="18"/>
        <v>7894.6800000000012</v>
      </c>
      <c r="H144" s="177">
        <f t="shared" si="13"/>
        <v>30.332035682028373</v>
      </c>
      <c r="I144" s="177">
        <f t="shared" si="14"/>
        <v>144.77465052635412</v>
      </c>
      <c r="J144" s="317">
        <f t="shared" si="15"/>
        <v>32272.74216183207</v>
      </c>
      <c r="K144" s="171">
        <f t="shared" si="16"/>
        <v>-43.257344794875003</v>
      </c>
      <c r="L144" s="320">
        <f t="shared" si="19"/>
        <v>3448.3962240000005</v>
      </c>
      <c r="M144" s="307">
        <v>6270</v>
      </c>
      <c r="N144" s="216">
        <v>126</v>
      </c>
      <c r="O144" s="228">
        <f t="shared" si="24"/>
        <v>252</v>
      </c>
      <c r="R144" s="188"/>
      <c r="S144" s="191"/>
      <c r="T144" s="190"/>
    </row>
    <row r="145" spans="1:20" ht="13.75" thickBot="1" x14ac:dyDescent="0.85">
      <c r="A145" s="79">
        <f t="shared" si="20"/>
        <v>127</v>
      </c>
      <c r="B145" s="174">
        <f t="shared" si="21"/>
        <v>254</v>
      </c>
      <c r="C145" s="175">
        <f t="shared" si="22"/>
        <v>61</v>
      </c>
      <c r="D145" s="176">
        <f t="shared" si="23"/>
        <v>62.71</v>
      </c>
      <c r="E145" s="167"/>
      <c r="F145" s="317">
        <f t="shared" si="17"/>
        <v>7939.3900000000012</v>
      </c>
      <c r="G145" s="316">
        <f t="shared" si="18"/>
        <v>7957.3900000000012</v>
      </c>
      <c r="H145" s="177">
        <f t="shared" si="13"/>
        <v>30.573523460841276</v>
      </c>
      <c r="I145" s="177">
        <f t="shared" si="14"/>
        <v>145.92727045435774</v>
      </c>
      <c r="J145" s="317">
        <f t="shared" si="15"/>
        <v>32529.680829007644</v>
      </c>
      <c r="K145" s="171">
        <f t="shared" si="16"/>
        <v>-43.600951893843757</v>
      </c>
      <c r="L145" s="320">
        <f t="shared" si="19"/>
        <v>3475.7879520000006</v>
      </c>
      <c r="M145" s="307">
        <v>6271</v>
      </c>
      <c r="N145" s="216">
        <v>127</v>
      </c>
      <c r="O145" s="228">
        <f t="shared" si="24"/>
        <v>254</v>
      </c>
      <c r="R145" s="188"/>
      <c r="S145" s="191"/>
      <c r="T145" s="190"/>
    </row>
    <row r="146" spans="1:20" ht="13.75" thickBot="1" x14ac:dyDescent="0.85">
      <c r="A146" s="79">
        <f t="shared" si="20"/>
        <v>128</v>
      </c>
      <c r="B146" s="174">
        <f t="shared" si="21"/>
        <v>256</v>
      </c>
      <c r="C146" s="175">
        <f t="shared" si="22"/>
        <v>59</v>
      </c>
      <c r="D146" s="176">
        <f t="shared" si="23"/>
        <v>62.73</v>
      </c>
      <c r="E146" s="167"/>
      <c r="F146" s="317">
        <f t="shared" si="17"/>
        <v>8002.1200000000008</v>
      </c>
      <c r="G146" s="316">
        <f t="shared" si="18"/>
        <v>8020.1200000000008</v>
      </c>
      <c r="H146" s="177">
        <f t="shared" si="13"/>
        <v>30.815088256965229</v>
      </c>
      <c r="I146" s="177">
        <f t="shared" si="14"/>
        <v>147.08025798559149</v>
      </c>
      <c r="J146" s="317">
        <f t="shared" si="15"/>
        <v>32786.701441221383</v>
      </c>
      <c r="K146" s="171">
        <f t="shared" si="16"/>
        <v>-43.944668578875003</v>
      </c>
      <c r="L146" s="320">
        <f t="shared" si="19"/>
        <v>3503.1884160000004</v>
      </c>
      <c r="M146" s="307">
        <v>6273</v>
      </c>
      <c r="N146" s="216">
        <v>128</v>
      </c>
      <c r="O146" s="228">
        <f t="shared" si="24"/>
        <v>256</v>
      </c>
      <c r="R146" s="188"/>
      <c r="S146" s="191"/>
      <c r="T146" s="190"/>
    </row>
    <row r="147" spans="1:20" ht="13.75" thickBot="1" x14ac:dyDescent="0.85">
      <c r="A147" s="79">
        <f t="shared" si="20"/>
        <v>129</v>
      </c>
      <c r="B147" s="174">
        <f t="shared" si="21"/>
        <v>258</v>
      </c>
      <c r="C147" s="175">
        <f t="shared" si="22"/>
        <v>57</v>
      </c>
      <c r="D147" s="176">
        <f t="shared" si="23"/>
        <v>62.78</v>
      </c>
      <c r="E147" s="167"/>
      <c r="F147" s="317">
        <f t="shared" si="17"/>
        <v>8064.9000000000005</v>
      </c>
      <c r="G147" s="316">
        <f t="shared" si="18"/>
        <v>8082.9000000000005</v>
      </c>
      <c r="H147" s="177">
        <f t="shared" ref="H147:H210" si="25">IF(M147&gt;0,($K$13*F147),"")</f>
        <v>31.05684559636682</v>
      </c>
      <c r="I147" s="177">
        <f t="shared" ref="I147:I210" si="26">IF(M147&gt;0,($K$15*F147),"")</f>
        <v>148.23416452490048</v>
      </c>
      <c r="J147" s="317">
        <f t="shared" ref="J147:J210" si="27">IF(M147&gt;0,((F147*$K$9)*$O$12),"")</f>
        <v>33043.926916030541</v>
      </c>
      <c r="K147" s="171">
        <f t="shared" ref="K147:K210" si="28">IF(G147&gt;$I$12,((G147-$I$12)*$K$17),"")</f>
        <v>-44.288659229062496</v>
      </c>
      <c r="L147" s="320">
        <f t="shared" si="19"/>
        <v>3530.6107200000006</v>
      </c>
      <c r="M147" s="307">
        <v>6278</v>
      </c>
      <c r="N147" s="216">
        <v>129</v>
      </c>
      <c r="O147" s="228">
        <f t="shared" si="24"/>
        <v>258</v>
      </c>
      <c r="P147" s="250"/>
      <c r="R147" s="188"/>
      <c r="S147" s="191"/>
      <c r="T147" s="190"/>
    </row>
    <row r="148" spans="1:20" ht="13.75" thickBot="1" x14ac:dyDescent="0.85">
      <c r="A148" s="79">
        <f t="shared" si="20"/>
        <v>130</v>
      </c>
      <c r="B148" s="174">
        <f t="shared" si="21"/>
        <v>260</v>
      </c>
      <c r="C148" s="175">
        <f t="shared" si="22"/>
        <v>55</v>
      </c>
      <c r="D148" s="176">
        <f t="shared" si="23"/>
        <v>60.32</v>
      </c>
      <c r="E148" s="181">
        <f>SUM(D139:D148)</f>
        <v>623.03000000000009</v>
      </c>
      <c r="F148" s="317">
        <f t="shared" ref="F148:F211" si="29">IF(M148&gt;0,(F147+D148),"")</f>
        <v>8125.22</v>
      </c>
      <c r="G148" s="316">
        <f t="shared" ref="G148:G211" si="30">IF(M148&gt;0,(F148+$E$17+$I$13),0)</f>
        <v>8143.22</v>
      </c>
      <c r="H148" s="177">
        <f t="shared" si="25"/>
        <v>31.289129806508651</v>
      </c>
      <c r="I148" s="177">
        <f t="shared" si="26"/>
        <v>149.34285586690621</v>
      </c>
      <c r="J148" s="317">
        <f t="shared" si="27"/>
        <v>33291.073151145043</v>
      </c>
      <c r="K148" s="171">
        <f t="shared" si="28"/>
        <v>-44.619170793562496</v>
      </c>
      <c r="L148" s="320">
        <f t="shared" ref="L148:L211" si="31">0.052*K$12*G148</f>
        <v>3556.9584960000002</v>
      </c>
      <c r="M148" s="307">
        <v>6032</v>
      </c>
      <c r="N148" s="216">
        <v>130</v>
      </c>
      <c r="O148" s="228">
        <f t="shared" si="24"/>
        <v>260</v>
      </c>
      <c r="R148" s="188"/>
      <c r="S148" s="191"/>
      <c r="T148" s="190"/>
    </row>
    <row r="149" spans="1:20" ht="13.75" thickBot="1" x14ac:dyDescent="0.85">
      <c r="A149" s="79">
        <f t="shared" ref="A149:A212" si="32">A148+1</f>
        <v>131</v>
      </c>
      <c r="B149" s="174">
        <f t="shared" ref="B149:B212" si="33">IF(M149&lt;=1,(0),IF(M149&lt;3600,(1),IF(M149&gt;=3601,(2),"")))+B148</f>
        <v>262</v>
      </c>
      <c r="C149" s="175">
        <f t="shared" ref="C149:C212" si="34">IF(M149&gt;0,($I$14-B149),"")</f>
        <v>53</v>
      </c>
      <c r="D149" s="176">
        <f t="shared" ref="D149:D212" si="35">IF(M149&gt;0,(M149/100),"")</f>
        <v>62.93</v>
      </c>
      <c r="E149" s="167"/>
      <c r="F149" s="317">
        <f t="shared" si="29"/>
        <v>8188.1500000000005</v>
      </c>
      <c r="G149" s="316">
        <f t="shared" si="30"/>
        <v>8206.1500000000015</v>
      </c>
      <c r="H149" s="177">
        <f t="shared" si="25"/>
        <v>31.531464775743157</v>
      </c>
      <c r="I149" s="177">
        <f t="shared" si="26"/>
        <v>150.49951943044104</v>
      </c>
      <c r="J149" s="317">
        <f t="shared" si="27"/>
        <v>33548.913213740467</v>
      </c>
      <c r="K149" s="171">
        <f t="shared" si="28"/>
        <v>-44.963983339218757</v>
      </c>
      <c r="L149" s="320">
        <f t="shared" si="31"/>
        <v>3584.4463200000009</v>
      </c>
      <c r="M149" s="306">
        <v>6293</v>
      </c>
      <c r="N149" s="216">
        <v>131</v>
      </c>
      <c r="O149" s="228">
        <f t="shared" ref="O149:O212" si="36">IF(M149&gt;4500,N149*2,O148+1)</f>
        <v>262</v>
      </c>
      <c r="R149" s="188"/>
      <c r="S149" s="191"/>
      <c r="T149" s="190"/>
    </row>
    <row r="150" spans="1:20" ht="13.75" thickBot="1" x14ac:dyDescent="0.85">
      <c r="A150" s="79">
        <f t="shared" si="32"/>
        <v>132</v>
      </c>
      <c r="B150" s="174">
        <f t="shared" si="33"/>
        <v>264</v>
      </c>
      <c r="C150" s="175">
        <f t="shared" si="34"/>
        <v>51</v>
      </c>
      <c r="D150" s="176">
        <f t="shared" si="35"/>
        <v>62.52</v>
      </c>
      <c r="E150" s="167"/>
      <c r="F150" s="317">
        <f t="shared" si="29"/>
        <v>8250.67</v>
      </c>
      <c r="G150" s="316">
        <f t="shared" si="30"/>
        <v>8268.67</v>
      </c>
      <c r="H150" s="177">
        <f t="shared" si="25"/>
        <v>31.772220890101035</v>
      </c>
      <c r="I150" s="177">
        <f t="shared" si="26"/>
        <v>151.64864712775864</v>
      </c>
      <c r="J150" s="317">
        <f t="shared" si="27"/>
        <v>33805.073403053444</v>
      </c>
      <c r="K150" s="171">
        <f t="shared" si="28"/>
        <v>-45.30654937059375</v>
      </c>
      <c r="L150" s="320">
        <f t="shared" si="31"/>
        <v>3611.7550560000004</v>
      </c>
      <c r="M150" s="306">
        <v>6252</v>
      </c>
      <c r="N150" s="216">
        <v>132</v>
      </c>
      <c r="O150" s="228">
        <f t="shared" si="36"/>
        <v>264</v>
      </c>
      <c r="R150" s="188"/>
      <c r="S150" s="191"/>
      <c r="T150" s="190"/>
    </row>
    <row r="151" spans="1:20" ht="13.75" thickBot="1" x14ac:dyDescent="0.85">
      <c r="A151" s="79">
        <f t="shared" si="32"/>
        <v>133</v>
      </c>
      <c r="B151" s="174">
        <f t="shared" si="33"/>
        <v>266</v>
      </c>
      <c r="C151" s="175">
        <f t="shared" si="34"/>
        <v>49</v>
      </c>
      <c r="D151" s="176">
        <f t="shared" si="35"/>
        <v>61.68</v>
      </c>
      <c r="E151" s="167"/>
      <c r="F151" s="317">
        <f t="shared" si="29"/>
        <v>8312.35</v>
      </c>
      <c r="G151" s="316">
        <f t="shared" si="30"/>
        <v>8330.35</v>
      </c>
      <c r="H151" s="177">
        <f t="shared" si="25"/>
        <v>32.009742277394601</v>
      </c>
      <c r="I151" s="177">
        <f t="shared" si="26"/>
        <v>152.78233548941171</v>
      </c>
      <c r="J151" s="317">
        <f t="shared" si="27"/>
        <v>34057.791900763368</v>
      </c>
      <c r="K151" s="171">
        <f t="shared" si="28"/>
        <v>-45.64451278734375</v>
      </c>
      <c r="L151" s="320">
        <f t="shared" si="31"/>
        <v>3638.6968800000004</v>
      </c>
      <c r="M151" s="307">
        <v>6168</v>
      </c>
      <c r="N151" s="216">
        <v>133</v>
      </c>
      <c r="O151" s="228">
        <f t="shared" si="36"/>
        <v>266</v>
      </c>
      <c r="R151" s="188"/>
      <c r="S151" s="191"/>
      <c r="T151" s="190"/>
    </row>
    <row r="152" spans="1:20" ht="13.75" thickBot="1" x14ac:dyDescent="0.85">
      <c r="A152" s="79">
        <f t="shared" si="32"/>
        <v>134</v>
      </c>
      <c r="B152" s="174">
        <f t="shared" si="33"/>
        <v>268</v>
      </c>
      <c r="C152" s="175">
        <f t="shared" si="34"/>
        <v>47</v>
      </c>
      <c r="D152" s="176">
        <f t="shared" si="35"/>
        <v>61.53</v>
      </c>
      <c r="E152" s="167"/>
      <c r="F152" s="317">
        <f t="shared" si="29"/>
        <v>8373.880000000001</v>
      </c>
      <c r="G152" s="316">
        <f t="shared" si="30"/>
        <v>8391.880000000001</v>
      </c>
      <c r="H152" s="177">
        <f t="shared" si="25"/>
        <v>32.246686034855266</v>
      </c>
      <c r="I152" s="177">
        <f t="shared" si="26"/>
        <v>153.91326682683899</v>
      </c>
      <c r="J152" s="317">
        <f t="shared" si="27"/>
        <v>34309.895810687027</v>
      </c>
      <c r="K152" s="171">
        <f t="shared" si="28"/>
        <v>-45.981654308625004</v>
      </c>
      <c r="L152" s="320">
        <f t="shared" si="31"/>
        <v>3665.5731840000008</v>
      </c>
      <c r="M152" s="307">
        <v>6153</v>
      </c>
      <c r="N152" s="216">
        <v>134</v>
      </c>
      <c r="O152" s="228">
        <f t="shared" si="36"/>
        <v>268</v>
      </c>
      <c r="R152" s="188"/>
      <c r="S152" s="191"/>
      <c r="T152" s="190"/>
    </row>
    <row r="153" spans="1:20" ht="13.75" thickBot="1" x14ac:dyDescent="0.85">
      <c r="A153" s="79">
        <f t="shared" si="32"/>
        <v>135</v>
      </c>
      <c r="B153" s="174">
        <f t="shared" si="33"/>
        <v>270</v>
      </c>
      <c r="C153" s="175">
        <f t="shared" si="34"/>
        <v>45</v>
      </c>
      <c r="D153" s="176">
        <f t="shared" si="35"/>
        <v>62.67</v>
      </c>
      <c r="E153" s="167"/>
      <c r="F153" s="317">
        <f t="shared" si="29"/>
        <v>8436.5500000000011</v>
      </c>
      <c r="G153" s="316">
        <f t="shared" si="30"/>
        <v>8454.5500000000011</v>
      </c>
      <c r="H153" s="177">
        <f t="shared" si="25"/>
        <v>32.488019779046056</v>
      </c>
      <c r="I153" s="177">
        <f t="shared" si="26"/>
        <v>155.0651515483824</v>
      </c>
      <c r="J153" s="317">
        <f t="shared" si="27"/>
        <v>34566.670587786262</v>
      </c>
      <c r="K153" s="171">
        <f t="shared" si="28"/>
        <v>-46.32504223546875</v>
      </c>
      <c r="L153" s="320">
        <f t="shared" si="31"/>
        <v>3692.9474400000008</v>
      </c>
      <c r="M153" s="307">
        <v>6267</v>
      </c>
      <c r="N153" s="216">
        <v>135</v>
      </c>
      <c r="O153" s="228">
        <f t="shared" si="36"/>
        <v>270</v>
      </c>
      <c r="R153" s="188"/>
      <c r="S153" s="191"/>
      <c r="T153" s="190"/>
    </row>
    <row r="154" spans="1:20" ht="13.75" thickBot="1" x14ac:dyDescent="0.85">
      <c r="A154" s="79">
        <f t="shared" si="32"/>
        <v>136</v>
      </c>
      <c r="B154" s="174">
        <f t="shared" si="33"/>
        <v>272</v>
      </c>
      <c r="C154" s="175">
        <f t="shared" si="34"/>
        <v>43</v>
      </c>
      <c r="D154" s="176">
        <f t="shared" si="35"/>
        <v>60.65</v>
      </c>
      <c r="E154" s="167"/>
      <c r="F154" s="317">
        <f t="shared" si="29"/>
        <v>8497.2000000000007</v>
      </c>
      <c r="G154" s="316">
        <f t="shared" si="30"/>
        <v>8515.2000000000007</v>
      </c>
      <c r="H154" s="177">
        <f t="shared" si="25"/>
        <v>32.72157477482029</v>
      </c>
      <c r="I154" s="177">
        <f t="shared" si="26"/>
        <v>156.1799083436849</v>
      </c>
      <c r="J154" s="317">
        <f t="shared" si="27"/>
        <v>34815.16891603054</v>
      </c>
      <c r="K154" s="171">
        <f t="shared" si="28"/>
        <v>-46.657361969999997</v>
      </c>
      <c r="L154" s="320">
        <f t="shared" si="31"/>
        <v>3719.4393600000003</v>
      </c>
      <c r="M154" s="307">
        <v>6065</v>
      </c>
      <c r="N154" s="216">
        <v>136</v>
      </c>
      <c r="O154" s="228">
        <f t="shared" si="36"/>
        <v>272</v>
      </c>
      <c r="R154" s="188"/>
      <c r="S154" s="191"/>
      <c r="T154" s="190"/>
    </row>
    <row r="155" spans="1:20" ht="13.75" thickBot="1" x14ac:dyDescent="0.85">
      <c r="A155" s="79">
        <f t="shared" si="32"/>
        <v>137</v>
      </c>
      <c r="B155" s="174">
        <f t="shared" si="33"/>
        <v>274</v>
      </c>
      <c r="C155" s="175">
        <f t="shared" si="34"/>
        <v>41</v>
      </c>
      <c r="D155" s="176">
        <f t="shared" si="35"/>
        <v>62.85</v>
      </c>
      <c r="E155" s="167"/>
      <c r="F155" s="317">
        <f t="shared" si="29"/>
        <v>8560.0500000000011</v>
      </c>
      <c r="G155" s="316">
        <f t="shared" si="30"/>
        <v>8578.0500000000011</v>
      </c>
      <c r="H155" s="177">
        <f t="shared" si="25"/>
        <v>32.963601674810576</v>
      </c>
      <c r="I155" s="177">
        <f t="shared" si="26"/>
        <v>157.33510149429929</v>
      </c>
      <c r="J155" s="317">
        <f t="shared" si="27"/>
        <v>35072.681198473292</v>
      </c>
      <c r="K155" s="171">
        <f t="shared" si="28"/>
        <v>-47.00173617140625</v>
      </c>
      <c r="L155" s="320">
        <f t="shared" si="31"/>
        <v>3746.8922400000006</v>
      </c>
      <c r="M155" s="307">
        <v>6285</v>
      </c>
      <c r="N155" s="216">
        <v>137</v>
      </c>
      <c r="O155" s="228">
        <f t="shared" si="36"/>
        <v>274</v>
      </c>
      <c r="R155" s="188"/>
      <c r="S155" s="191"/>
      <c r="T155" s="190"/>
    </row>
    <row r="156" spans="1:20" ht="13.75" thickBot="1" x14ac:dyDescent="0.85">
      <c r="A156" s="79">
        <f t="shared" si="32"/>
        <v>138</v>
      </c>
      <c r="B156" s="174">
        <f t="shared" si="33"/>
        <v>276</v>
      </c>
      <c r="C156" s="175">
        <f t="shared" si="34"/>
        <v>39</v>
      </c>
      <c r="D156" s="176">
        <f t="shared" si="35"/>
        <v>62.97</v>
      </c>
      <c r="E156" s="167"/>
      <c r="F156" s="317">
        <f t="shared" si="29"/>
        <v>8623.02</v>
      </c>
      <c r="G156" s="316">
        <f t="shared" si="30"/>
        <v>8641.02</v>
      </c>
      <c r="H156" s="177">
        <f t="shared" si="25"/>
        <v>33.206090678667188</v>
      </c>
      <c r="I156" s="177">
        <f t="shared" si="26"/>
        <v>158.49250026429434</v>
      </c>
      <c r="J156" s="317">
        <f t="shared" si="27"/>
        <v>35330.685151145044</v>
      </c>
      <c r="K156" s="171">
        <f t="shared" si="28"/>
        <v>-47.346767889187497</v>
      </c>
      <c r="L156" s="320">
        <f t="shared" si="31"/>
        <v>3774.3975360000004</v>
      </c>
      <c r="M156" s="307">
        <v>6297</v>
      </c>
      <c r="N156" s="216">
        <v>138</v>
      </c>
      <c r="O156" s="228">
        <f t="shared" si="36"/>
        <v>276</v>
      </c>
      <c r="R156" s="188"/>
      <c r="S156" s="191"/>
      <c r="T156" s="190"/>
    </row>
    <row r="157" spans="1:20" ht="13.75" thickBot="1" x14ac:dyDescent="0.85">
      <c r="A157" s="79">
        <f t="shared" si="32"/>
        <v>139</v>
      </c>
      <c r="B157" s="174">
        <f t="shared" si="33"/>
        <v>278</v>
      </c>
      <c r="C157" s="175">
        <f t="shared" si="34"/>
        <v>37</v>
      </c>
      <c r="D157" s="176">
        <f t="shared" si="35"/>
        <v>62.69</v>
      </c>
      <c r="E157" s="167"/>
      <c r="F157" s="317">
        <f t="shared" si="29"/>
        <v>8685.7100000000009</v>
      </c>
      <c r="G157" s="316">
        <f t="shared" si="30"/>
        <v>8703.7100000000009</v>
      </c>
      <c r="H157" s="177">
        <f t="shared" si="25"/>
        <v>33.447501440169042</v>
      </c>
      <c r="I157" s="177">
        <f t="shared" si="26"/>
        <v>159.64475258906788</v>
      </c>
      <c r="J157" s="317">
        <f t="shared" si="27"/>
        <v>35587.541873282455</v>
      </c>
      <c r="K157" s="171">
        <f t="shared" si="28"/>
        <v>-47.69026540209375</v>
      </c>
      <c r="L157" s="320">
        <f t="shared" si="31"/>
        <v>3801.7805280000007</v>
      </c>
      <c r="M157" s="307">
        <f>3139+3130</f>
        <v>6269</v>
      </c>
      <c r="N157" s="216">
        <v>139</v>
      </c>
      <c r="O157" s="228">
        <f t="shared" si="36"/>
        <v>278</v>
      </c>
      <c r="R157" s="188"/>
      <c r="S157" s="191"/>
      <c r="T157" s="190"/>
    </row>
    <row r="158" spans="1:20" ht="13.75" thickBot="1" x14ac:dyDescent="0.85">
      <c r="A158" s="79">
        <f t="shared" si="32"/>
        <v>140</v>
      </c>
      <c r="B158" s="174">
        <f t="shared" si="33"/>
        <v>279</v>
      </c>
      <c r="C158" s="175">
        <f t="shared" si="34"/>
        <v>36</v>
      </c>
      <c r="D158" s="176">
        <f t="shared" si="35"/>
        <v>31.25</v>
      </c>
      <c r="E158" s="181">
        <f>SUM(D149:D158)</f>
        <v>591.74</v>
      </c>
      <c r="F158" s="317">
        <f t="shared" si="29"/>
        <v>8716.9600000000009</v>
      </c>
      <c r="G158" s="316">
        <f t="shared" si="30"/>
        <v>8734.9600000000009</v>
      </c>
      <c r="H158" s="177">
        <f t="shared" si="25"/>
        <v>33.567840988692453</v>
      </c>
      <c r="I158" s="177">
        <f t="shared" si="26"/>
        <v>160.21913263611162</v>
      </c>
      <c r="J158" s="317">
        <f t="shared" si="27"/>
        <v>35715.580995419856</v>
      </c>
      <c r="K158" s="171">
        <f t="shared" si="28"/>
        <v>-47.861493624750004</v>
      </c>
      <c r="L158" s="320">
        <f t="shared" si="31"/>
        <v>3815.4305280000008</v>
      </c>
      <c r="M158" s="307">
        <v>3125</v>
      </c>
      <c r="N158" s="216">
        <v>140</v>
      </c>
      <c r="O158" s="228">
        <f t="shared" si="36"/>
        <v>279</v>
      </c>
      <c r="R158" s="188"/>
      <c r="S158" s="191"/>
      <c r="T158" s="190"/>
    </row>
    <row r="159" spans="1:20" ht="13.75" thickBot="1" x14ac:dyDescent="0.85">
      <c r="A159" s="79">
        <f t="shared" si="32"/>
        <v>141</v>
      </c>
      <c r="B159" s="174">
        <f t="shared" si="33"/>
        <v>280</v>
      </c>
      <c r="C159" s="175">
        <f t="shared" si="34"/>
        <v>35</v>
      </c>
      <c r="D159" s="176">
        <f t="shared" si="35"/>
        <v>30.4</v>
      </c>
      <c r="E159" s="167"/>
      <c r="F159" s="317">
        <f t="shared" si="29"/>
        <v>8747.36</v>
      </c>
      <c r="G159" s="316">
        <f t="shared" si="30"/>
        <v>8765.36</v>
      </c>
      <c r="H159" s="177">
        <f t="shared" si="25"/>
        <v>33.684907301496025</v>
      </c>
      <c r="I159" s="177">
        <f t="shared" si="26"/>
        <v>160.77788954587578</v>
      </c>
      <c r="J159" s="317">
        <f t="shared" si="27"/>
        <v>35840.13745343512</v>
      </c>
      <c r="K159" s="171">
        <f t="shared" si="28"/>
        <v>-48.028064439749997</v>
      </c>
      <c r="L159" s="320">
        <f t="shared" si="31"/>
        <v>3828.7092480000006</v>
      </c>
      <c r="M159" s="307">
        <v>3040</v>
      </c>
      <c r="N159" s="216">
        <v>141</v>
      </c>
      <c r="O159" s="228">
        <f t="shared" si="36"/>
        <v>280</v>
      </c>
      <c r="R159" s="188"/>
      <c r="S159" s="191"/>
      <c r="T159" s="190"/>
    </row>
    <row r="160" spans="1:20" ht="13.75" thickBot="1" x14ac:dyDescent="0.85">
      <c r="A160" s="79">
        <f t="shared" si="32"/>
        <v>142</v>
      </c>
      <c r="B160" s="174">
        <f t="shared" si="33"/>
        <v>281</v>
      </c>
      <c r="C160" s="175">
        <f t="shared" si="34"/>
        <v>34</v>
      </c>
      <c r="D160" s="176">
        <f t="shared" si="35"/>
        <v>31.39</v>
      </c>
      <c r="E160" s="167"/>
      <c r="F160" s="317">
        <f t="shared" si="29"/>
        <v>8778.75</v>
      </c>
      <c r="G160" s="316">
        <f t="shared" si="30"/>
        <v>8796.75</v>
      </c>
      <c r="H160" s="177">
        <f t="shared" si="25"/>
        <v>33.805785971196819</v>
      </c>
      <c r="I160" s="177">
        <f t="shared" si="26"/>
        <v>161.35484281553028</v>
      </c>
      <c r="J160" s="317">
        <f t="shared" si="27"/>
        <v>35968.750190839695</v>
      </c>
      <c r="K160" s="171">
        <f t="shared" si="28"/>
        <v>-48.200059764843743</v>
      </c>
      <c r="L160" s="320">
        <f t="shared" si="31"/>
        <v>3842.4204</v>
      </c>
      <c r="M160" s="307">
        <v>3139</v>
      </c>
      <c r="N160" s="216">
        <v>142</v>
      </c>
      <c r="O160" s="228">
        <f t="shared" si="36"/>
        <v>281</v>
      </c>
      <c r="R160" s="188"/>
      <c r="S160" s="191"/>
      <c r="T160" s="190"/>
    </row>
    <row r="161" spans="1:20" ht="13.75" thickBot="1" x14ac:dyDescent="0.85">
      <c r="A161" s="79">
        <f t="shared" si="32"/>
        <v>143</v>
      </c>
      <c r="B161" s="174">
        <f t="shared" si="33"/>
        <v>282</v>
      </c>
      <c r="C161" s="175">
        <f t="shared" si="34"/>
        <v>33</v>
      </c>
      <c r="D161" s="176">
        <f t="shared" si="35"/>
        <v>31.26</v>
      </c>
      <c r="E161" s="167"/>
      <c r="F161" s="317">
        <f t="shared" si="29"/>
        <v>8810.01</v>
      </c>
      <c r="G161" s="316">
        <f t="shared" si="30"/>
        <v>8828.01</v>
      </c>
      <c r="H161" s="177">
        <f t="shared" si="25"/>
        <v>33.926164028375759</v>
      </c>
      <c r="I161" s="177">
        <f t="shared" si="26"/>
        <v>161.92940666418909</v>
      </c>
      <c r="J161" s="317">
        <f t="shared" si="27"/>
        <v>36096.830285496195</v>
      </c>
      <c r="K161" s="171">
        <f t="shared" si="28"/>
        <v>-48.371342780531251</v>
      </c>
      <c r="L161" s="320">
        <f t="shared" si="31"/>
        <v>3856.0747680000004</v>
      </c>
      <c r="M161" s="307">
        <v>3126</v>
      </c>
      <c r="N161" s="216">
        <v>143</v>
      </c>
      <c r="O161" s="228">
        <f t="shared" si="36"/>
        <v>282</v>
      </c>
      <c r="R161" s="188"/>
      <c r="S161" s="191"/>
      <c r="T161" s="190"/>
    </row>
    <row r="162" spans="1:20" ht="13.75" thickBot="1" x14ac:dyDescent="0.85">
      <c r="A162" s="79">
        <f t="shared" si="32"/>
        <v>144</v>
      </c>
      <c r="B162" s="174">
        <f t="shared" si="33"/>
        <v>283</v>
      </c>
      <c r="C162" s="175">
        <f t="shared" si="34"/>
        <v>32</v>
      </c>
      <c r="D162" s="176">
        <f t="shared" si="35"/>
        <v>31.36</v>
      </c>
      <c r="E162" s="167"/>
      <c r="F162" s="317">
        <f t="shared" si="29"/>
        <v>8841.3700000000008</v>
      </c>
      <c r="G162" s="316">
        <f t="shared" si="30"/>
        <v>8859.3700000000008</v>
      </c>
      <c r="H162" s="177">
        <f t="shared" si="25"/>
        <v>34.046927172109974</v>
      </c>
      <c r="I162" s="177">
        <f t="shared" si="26"/>
        <v>162.50580852899844</v>
      </c>
      <c r="J162" s="317">
        <f t="shared" si="27"/>
        <v>36225.320105343519</v>
      </c>
      <c r="K162" s="171">
        <f t="shared" si="28"/>
        <v>-48.543173726531251</v>
      </c>
      <c r="L162" s="320">
        <f t="shared" si="31"/>
        <v>3869.7728160000006</v>
      </c>
      <c r="M162" s="307">
        <v>3136</v>
      </c>
      <c r="N162" s="216">
        <v>144</v>
      </c>
      <c r="O162" s="228">
        <f t="shared" si="36"/>
        <v>283</v>
      </c>
      <c r="R162" s="188"/>
      <c r="S162" s="191"/>
      <c r="T162" s="190"/>
    </row>
    <row r="163" spans="1:20" ht="13.75" thickBot="1" x14ac:dyDescent="0.85">
      <c r="A163" s="79">
        <f t="shared" si="32"/>
        <v>145</v>
      </c>
      <c r="B163" s="174">
        <f t="shared" si="33"/>
        <v>284</v>
      </c>
      <c r="C163" s="175">
        <f t="shared" si="34"/>
        <v>31</v>
      </c>
      <c r="D163" s="176">
        <f t="shared" si="35"/>
        <v>29.72</v>
      </c>
      <c r="E163" s="167"/>
      <c r="F163" s="317">
        <f t="shared" si="29"/>
        <v>8871.09</v>
      </c>
      <c r="G163" s="316">
        <f t="shared" si="30"/>
        <v>8889.09</v>
      </c>
      <c r="H163" s="177">
        <f t="shared" si="25"/>
        <v>34.161374896337676</v>
      </c>
      <c r="I163" s="177">
        <f t="shared" si="26"/>
        <v>163.0520669289389</v>
      </c>
      <c r="J163" s="317">
        <f t="shared" si="27"/>
        <v>36347.090432061072</v>
      </c>
      <c r="K163" s="171">
        <f t="shared" si="28"/>
        <v>-48.706018615406244</v>
      </c>
      <c r="L163" s="320">
        <f t="shared" si="31"/>
        <v>3882.7545120000004</v>
      </c>
      <c r="M163" s="307">
        <v>2972</v>
      </c>
      <c r="N163" s="216">
        <v>145</v>
      </c>
      <c r="O163" s="228">
        <f t="shared" si="36"/>
        <v>284</v>
      </c>
      <c r="R163" s="188"/>
      <c r="S163" s="191"/>
      <c r="T163" s="190"/>
    </row>
    <row r="164" spans="1:20" ht="13.75" thickBot="1" x14ac:dyDescent="0.85">
      <c r="A164" s="79">
        <f t="shared" si="32"/>
        <v>146</v>
      </c>
      <c r="B164" s="174">
        <f t="shared" si="33"/>
        <v>285</v>
      </c>
      <c r="C164" s="175">
        <f t="shared" si="34"/>
        <v>30</v>
      </c>
      <c r="D164" s="176">
        <f t="shared" si="35"/>
        <v>31.25</v>
      </c>
      <c r="E164" s="167"/>
      <c r="F164" s="317">
        <f t="shared" si="29"/>
        <v>8902.34</v>
      </c>
      <c r="G164" s="316">
        <f t="shared" si="30"/>
        <v>8920.34</v>
      </c>
      <c r="H164" s="177">
        <f t="shared" si="25"/>
        <v>34.281714444861088</v>
      </c>
      <c r="I164" s="177">
        <f t="shared" si="26"/>
        <v>163.62644697598265</v>
      </c>
      <c r="J164" s="317">
        <f t="shared" si="27"/>
        <v>36475.129554198473</v>
      </c>
      <c r="K164" s="171">
        <f t="shared" si="28"/>
        <v>-48.877246838062497</v>
      </c>
      <c r="L164" s="320">
        <f t="shared" si="31"/>
        <v>3896.4045120000001</v>
      </c>
      <c r="M164" s="307">
        <v>3125</v>
      </c>
      <c r="N164" s="216">
        <v>146</v>
      </c>
      <c r="O164" s="228">
        <f t="shared" si="36"/>
        <v>285</v>
      </c>
      <c r="R164" s="188"/>
      <c r="S164" s="191"/>
      <c r="T164" s="190"/>
    </row>
    <row r="165" spans="1:20" ht="13.75" thickBot="1" x14ac:dyDescent="0.85">
      <c r="A165" s="79">
        <f t="shared" si="32"/>
        <v>147</v>
      </c>
      <c r="B165" s="174">
        <f t="shared" si="33"/>
        <v>286</v>
      </c>
      <c r="C165" s="175">
        <f t="shared" si="34"/>
        <v>29</v>
      </c>
      <c r="D165" s="176">
        <f t="shared" si="35"/>
        <v>29.22</v>
      </c>
      <c r="E165" s="167"/>
      <c r="F165" s="317">
        <f t="shared" si="29"/>
        <v>8931.56</v>
      </c>
      <c r="G165" s="316">
        <f t="shared" si="30"/>
        <v>8949.56</v>
      </c>
      <c r="H165" s="177">
        <f t="shared" si="25"/>
        <v>34.394236736312415</v>
      </c>
      <c r="I165" s="177">
        <f t="shared" si="26"/>
        <v>164.16351529517044</v>
      </c>
      <c r="J165" s="317">
        <f t="shared" si="27"/>
        <v>36594.851254961839</v>
      </c>
      <c r="K165" s="171">
        <f t="shared" si="28"/>
        <v>-49.03735207537499</v>
      </c>
      <c r="L165" s="320">
        <f t="shared" si="31"/>
        <v>3909.1678080000002</v>
      </c>
      <c r="M165" s="307">
        <v>2922</v>
      </c>
      <c r="N165" s="216">
        <v>147</v>
      </c>
      <c r="O165" s="228">
        <f t="shared" si="36"/>
        <v>286</v>
      </c>
      <c r="R165" s="188"/>
      <c r="S165" s="191"/>
      <c r="T165" s="190"/>
    </row>
    <row r="166" spans="1:20" ht="13.75" thickBot="1" x14ac:dyDescent="0.85">
      <c r="A166" s="79">
        <f t="shared" si="32"/>
        <v>148</v>
      </c>
      <c r="B166" s="174">
        <f t="shared" si="33"/>
        <v>287</v>
      </c>
      <c r="C166" s="175">
        <f t="shared" si="34"/>
        <v>28</v>
      </c>
      <c r="D166" s="176">
        <f t="shared" si="35"/>
        <v>30</v>
      </c>
      <c r="E166" s="167"/>
      <c r="F166" s="317">
        <f t="shared" si="29"/>
        <v>8961.56</v>
      </c>
      <c r="G166" s="316">
        <f t="shared" si="30"/>
        <v>8979.56</v>
      </c>
      <c r="H166" s="177">
        <f t="shared" si="25"/>
        <v>34.509762702894889</v>
      </c>
      <c r="I166" s="177">
        <f t="shared" si="26"/>
        <v>164.71492014033242</v>
      </c>
      <c r="J166" s="317">
        <f t="shared" si="27"/>
        <v>36717.768812213748</v>
      </c>
      <c r="K166" s="171">
        <f t="shared" si="28"/>
        <v>-49.20173116912499</v>
      </c>
      <c r="L166" s="320">
        <f t="shared" si="31"/>
        <v>3922.271808</v>
      </c>
      <c r="M166" s="307">
        <v>3000</v>
      </c>
      <c r="N166" s="216">
        <v>148</v>
      </c>
      <c r="O166" s="228">
        <f t="shared" si="36"/>
        <v>287</v>
      </c>
      <c r="R166" s="188"/>
      <c r="S166" s="191"/>
      <c r="T166" s="190"/>
    </row>
    <row r="167" spans="1:20" ht="13.75" thickBot="1" x14ac:dyDescent="0.85">
      <c r="A167" s="79">
        <f t="shared" si="32"/>
        <v>149</v>
      </c>
      <c r="B167" s="174">
        <f t="shared" si="33"/>
        <v>288</v>
      </c>
      <c r="C167" s="175">
        <f t="shared" si="34"/>
        <v>27</v>
      </c>
      <c r="D167" s="176">
        <f t="shared" si="35"/>
        <v>30.5</v>
      </c>
      <c r="E167" s="167"/>
      <c r="F167" s="317">
        <f t="shared" si="29"/>
        <v>8992.06</v>
      </c>
      <c r="G167" s="316">
        <f t="shared" si="30"/>
        <v>9010.06</v>
      </c>
      <c r="H167" s="177">
        <f t="shared" si="25"/>
        <v>34.627214102253745</v>
      </c>
      <c r="I167" s="177">
        <f t="shared" si="26"/>
        <v>165.27551506624712</v>
      </c>
      <c r="J167" s="317">
        <f t="shared" si="27"/>
        <v>36842.734995419851</v>
      </c>
      <c r="K167" s="171">
        <f t="shared" si="28"/>
        <v>-49.36884991443749</v>
      </c>
      <c r="L167" s="320">
        <f t="shared" si="31"/>
        <v>3935.594208</v>
      </c>
      <c r="M167" s="307">
        <v>3050</v>
      </c>
      <c r="N167" s="216">
        <v>149</v>
      </c>
      <c r="O167" s="228">
        <f t="shared" si="36"/>
        <v>288</v>
      </c>
      <c r="R167" s="188"/>
      <c r="S167" s="191"/>
      <c r="T167" s="190"/>
    </row>
    <row r="168" spans="1:20" ht="13.75" thickBot="1" x14ac:dyDescent="0.85">
      <c r="A168" s="79">
        <f t="shared" si="32"/>
        <v>150</v>
      </c>
      <c r="B168" s="174">
        <f t="shared" si="33"/>
        <v>289</v>
      </c>
      <c r="C168" s="175">
        <f t="shared" si="34"/>
        <v>26</v>
      </c>
      <c r="D168" s="176">
        <f t="shared" si="35"/>
        <v>31.23</v>
      </c>
      <c r="E168" s="181">
        <f>SUM(D159:D168)</f>
        <v>306.33000000000004</v>
      </c>
      <c r="F168" s="317">
        <f t="shared" si="29"/>
        <v>9023.2899999999991</v>
      </c>
      <c r="G168" s="316">
        <f t="shared" si="30"/>
        <v>9041.2899999999991</v>
      </c>
      <c r="H168" s="177">
        <f t="shared" si="25"/>
        <v>34.7474766334661</v>
      </c>
      <c r="I168" s="177">
        <f t="shared" si="26"/>
        <v>165.84952751006077</v>
      </c>
      <c r="J168" s="317">
        <f t="shared" si="27"/>
        <v>36970.692172519084</v>
      </c>
      <c r="K168" s="171">
        <f t="shared" si="28"/>
        <v>-49.539968551031244</v>
      </c>
      <c r="L168" s="320">
        <f t="shared" si="31"/>
        <v>3949.2354719999998</v>
      </c>
      <c r="M168" s="307">
        <v>3123</v>
      </c>
      <c r="N168" s="216">
        <v>150</v>
      </c>
      <c r="O168" s="228">
        <f t="shared" si="36"/>
        <v>289</v>
      </c>
      <c r="R168" s="188"/>
      <c r="S168" s="191"/>
      <c r="T168" s="190"/>
    </row>
    <row r="169" spans="1:20" ht="13.75" thickBot="1" x14ac:dyDescent="0.85">
      <c r="A169" s="79">
        <f t="shared" si="32"/>
        <v>151</v>
      </c>
      <c r="B169" s="174">
        <f t="shared" si="33"/>
        <v>290</v>
      </c>
      <c r="C169" s="175">
        <f t="shared" si="34"/>
        <v>25</v>
      </c>
      <c r="D169" s="176">
        <f t="shared" si="35"/>
        <v>30.5</v>
      </c>
      <c r="E169" s="167"/>
      <c r="F169" s="317">
        <f t="shared" si="29"/>
        <v>9053.7899999999991</v>
      </c>
      <c r="G169" s="316">
        <f t="shared" si="30"/>
        <v>9071.7899999999991</v>
      </c>
      <c r="H169" s="177">
        <f t="shared" si="25"/>
        <v>34.864928032824949</v>
      </c>
      <c r="I169" s="177">
        <f t="shared" si="26"/>
        <v>166.41012243597547</v>
      </c>
      <c r="J169" s="317">
        <f t="shared" si="27"/>
        <v>37095.658355725187</v>
      </c>
      <c r="K169" s="171">
        <f t="shared" si="28"/>
        <v>-49.707087296343744</v>
      </c>
      <c r="L169" s="320">
        <f t="shared" si="31"/>
        <v>3962.5578719999999</v>
      </c>
      <c r="M169" s="307">
        <v>3050</v>
      </c>
      <c r="N169" s="216">
        <v>151</v>
      </c>
      <c r="O169" s="228">
        <f t="shared" si="36"/>
        <v>290</v>
      </c>
      <c r="R169" s="188"/>
      <c r="S169" s="191"/>
      <c r="T169" s="190"/>
    </row>
    <row r="170" spans="1:20" ht="13.75" thickBot="1" x14ac:dyDescent="0.85">
      <c r="A170" s="79">
        <f t="shared" si="32"/>
        <v>152</v>
      </c>
      <c r="B170" s="174">
        <f t="shared" si="33"/>
        <v>291</v>
      </c>
      <c r="C170" s="175">
        <f t="shared" si="34"/>
        <v>24</v>
      </c>
      <c r="D170" s="176">
        <f t="shared" si="35"/>
        <v>31.4</v>
      </c>
      <c r="E170" s="167"/>
      <c r="F170" s="317">
        <f t="shared" si="29"/>
        <v>9085.1899999999987</v>
      </c>
      <c r="G170" s="316">
        <f t="shared" si="30"/>
        <v>9103.1899999999987</v>
      </c>
      <c r="H170" s="177">
        <f t="shared" si="25"/>
        <v>34.985845211181271</v>
      </c>
      <c r="I170" s="177">
        <f t="shared" si="26"/>
        <v>166.98725950724503</v>
      </c>
      <c r="J170" s="317">
        <f t="shared" si="27"/>
        <v>37224.312065648854</v>
      </c>
      <c r="K170" s="171">
        <f t="shared" si="28"/>
        <v>-49.879137414468737</v>
      </c>
      <c r="L170" s="320">
        <f t="shared" si="31"/>
        <v>3976.2733919999996</v>
      </c>
      <c r="M170" s="307">
        <v>3140</v>
      </c>
      <c r="N170" s="216">
        <v>152</v>
      </c>
      <c r="O170" s="228">
        <f t="shared" si="36"/>
        <v>291</v>
      </c>
      <c r="R170" s="188"/>
      <c r="S170" s="191"/>
      <c r="T170" s="190"/>
    </row>
    <row r="171" spans="1:20" ht="13.75" thickBot="1" x14ac:dyDescent="0.85">
      <c r="A171" s="79">
        <f t="shared" si="32"/>
        <v>153</v>
      </c>
      <c r="B171" s="174">
        <f t="shared" si="33"/>
        <v>292</v>
      </c>
      <c r="C171" s="175">
        <f t="shared" si="34"/>
        <v>23</v>
      </c>
      <c r="D171" s="176">
        <f t="shared" si="35"/>
        <v>31.33</v>
      </c>
      <c r="E171" s="167"/>
      <c r="F171" s="317">
        <f t="shared" si="29"/>
        <v>9116.5199999999986</v>
      </c>
      <c r="G171" s="316">
        <f t="shared" si="30"/>
        <v>9134.5199999999986</v>
      </c>
      <c r="H171" s="177">
        <f t="shared" si="25"/>
        <v>35.106492828948902</v>
      </c>
      <c r="I171" s="177">
        <f t="shared" si="26"/>
        <v>167.56310996720921</v>
      </c>
      <c r="J171" s="317">
        <f t="shared" si="27"/>
        <v>37352.678967938926</v>
      </c>
      <c r="K171" s="171">
        <f t="shared" si="28"/>
        <v>-50.05080398137499</v>
      </c>
      <c r="L171" s="320">
        <f t="shared" si="31"/>
        <v>3989.9583359999997</v>
      </c>
      <c r="M171" s="307">
        <v>3133</v>
      </c>
      <c r="N171" s="216">
        <v>153</v>
      </c>
      <c r="O171" s="228">
        <f t="shared" si="36"/>
        <v>292</v>
      </c>
      <c r="R171" s="188"/>
      <c r="S171" s="191"/>
      <c r="T171" s="190"/>
    </row>
    <row r="172" spans="1:20" ht="13.75" thickBot="1" x14ac:dyDescent="0.85">
      <c r="A172" s="79">
        <f t="shared" si="32"/>
        <v>154</v>
      </c>
      <c r="B172" s="174">
        <f t="shared" si="33"/>
        <v>293</v>
      </c>
      <c r="C172" s="175">
        <f t="shared" si="34"/>
        <v>22</v>
      </c>
      <c r="D172" s="176">
        <f t="shared" si="35"/>
        <v>31.27</v>
      </c>
      <c r="E172" s="167"/>
      <c r="F172" s="317">
        <f t="shared" si="29"/>
        <v>9147.7899999999991</v>
      </c>
      <c r="G172" s="316">
        <f t="shared" si="30"/>
        <v>9165.7899999999991</v>
      </c>
      <c r="H172" s="177">
        <f t="shared" si="25"/>
        <v>35.22690939478337</v>
      </c>
      <c r="I172" s="177">
        <f t="shared" si="26"/>
        <v>168.13785761748306</v>
      </c>
      <c r="J172" s="317">
        <f t="shared" si="27"/>
        <v>37480.800035114502</v>
      </c>
      <c r="K172" s="171">
        <f t="shared" si="28"/>
        <v>-50.222141790093744</v>
      </c>
      <c r="L172" s="320">
        <f t="shared" si="31"/>
        <v>4003.617072</v>
      </c>
      <c r="M172" s="307">
        <v>3127</v>
      </c>
      <c r="N172" s="216">
        <v>154</v>
      </c>
      <c r="O172" s="228">
        <f t="shared" si="36"/>
        <v>293</v>
      </c>
      <c r="R172" s="188"/>
      <c r="S172" s="191"/>
      <c r="T172" s="190"/>
    </row>
    <row r="173" spans="1:20" ht="13.75" thickBot="1" x14ac:dyDescent="0.85">
      <c r="A173" s="79">
        <f t="shared" si="32"/>
        <v>155</v>
      </c>
      <c r="B173" s="174">
        <f t="shared" si="33"/>
        <v>294</v>
      </c>
      <c r="C173" s="175">
        <f t="shared" si="34"/>
        <v>21</v>
      </c>
      <c r="D173" s="176">
        <f t="shared" si="35"/>
        <v>31.3</v>
      </c>
      <c r="E173" s="167"/>
      <c r="F173" s="317">
        <f t="shared" si="29"/>
        <v>9179.0899999999983</v>
      </c>
      <c r="G173" s="316">
        <f t="shared" si="30"/>
        <v>9197.0899999999983</v>
      </c>
      <c r="H173" s="177">
        <f t="shared" si="25"/>
        <v>35.347441486584415</v>
      </c>
      <c r="I173" s="177">
        <f t="shared" si="26"/>
        <v>168.71315667260208</v>
      </c>
      <c r="J173" s="317">
        <f t="shared" si="27"/>
        <v>37609.044019847322</v>
      </c>
      <c r="K173" s="171">
        <f t="shared" si="28"/>
        <v>-50.393643977906237</v>
      </c>
      <c r="L173" s="320">
        <f t="shared" si="31"/>
        <v>4017.2889119999995</v>
      </c>
      <c r="M173" s="307">
        <v>3130</v>
      </c>
      <c r="N173" s="216">
        <v>155</v>
      </c>
      <c r="O173" s="228">
        <f t="shared" si="36"/>
        <v>294</v>
      </c>
      <c r="R173" s="188"/>
      <c r="S173" s="191"/>
      <c r="T173" s="190"/>
    </row>
    <row r="174" spans="1:20" ht="13.75" thickBot="1" x14ac:dyDescent="0.85">
      <c r="A174" s="79">
        <f t="shared" si="32"/>
        <v>156</v>
      </c>
      <c r="B174" s="174">
        <f t="shared" si="33"/>
        <v>295</v>
      </c>
      <c r="C174" s="175">
        <f t="shared" si="34"/>
        <v>20</v>
      </c>
      <c r="D174" s="176">
        <f t="shared" si="35"/>
        <v>30.18</v>
      </c>
      <c r="E174" s="167"/>
      <c r="F174" s="317">
        <f t="shared" si="29"/>
        <v>9209.2699999999986</v>
      </c>
      <c r="G174" s="316">
        <f t="shared" si="30"/>
        <v>9227.2699999999986</v>
      </c>
      <c r="H174" s="177">
        <f t="shared" si="25"/>
        <v>35.463660608966386</v>
      </c>
      <c r="I174" s="177">
        <f t="shared" si="26"/>
        <v>169.26786994683505</v>
      </c>
      <c r="J174" s="317">
        <f t="shared" si="27"/>
        <v>37732.699082442748</v>
      </c>
      <c r="K174" s="171">
        <f t="shared" si="28"/>
        <v>-50.559009346218737</v>
      </c>
      <c r="L174" s="320">
        <f t="shared" si="31"/>
        <v>4030.4715359999996</v>
      </c>
      <c r="M174" s="307">
        <v>3018</v>
      </c>
      <c r="N174" s="216">
        <v>156</v>
      </c>
      <c r="O174" s="228">
        <f t="shared" si="36"/>
        <v>295</v>
      </c>
      <c r="R174" s="188"/>
      <c r="S174" s="191"/>
      <c r="T174" s="190"/>
    </row>
    <row r="175" spans="1:20" ht="13.75" thickBot="1" x14ac:dyDescent="0.85">
      <c r="A175" s="79">
        <f t="shared" si="32"/>
        <v>157</v>
      </c>
      <c r="B175" s="174">
        <f t="shared" si="33"/>
        <v>296</v>
      </c>
      <c r="C175" s="175">
        <f t="shared" si="34"/>
        <v>19</v>
      </c>
      <c r="D175" s="176">
        <f t="shared" si="35"/>
        <v>29.1</v>
      </c>
      <c r="E175" s="167"/>
      <c r="F175" s="317">
        <f t="shared" si="29"/>
        <v>9238.369999999999</v>
      </c>
      <c r="G175" s="316">
        <f t="shared" si="30"/>
        <v>9256.369999999999</v>
      </c>
      <c r="H175" s="177">
        <f t="shared" si="25"/>
        <v>35.575720796551387</v>
      </c>
      <c r="I175" s="177">
        <f t="shared" si="26"/>
        <v>169.8027326466422</v>
      </c>
      <c r="J175" s="317">
        <f t="shared" si="27"/>
        <v>37851.929112977101</v>
      </c>
      <c r="K175" s="171">
        <f t="shared" si="28"/>
        <v>-50.718457067156237</v>
      </c>
      <c r="L175" s="320">
        <f t="shared" si="31"/>
        <v>4043.1824159999996</v>
      </c>
      <c r="M175" s="307">
        <v>2910</v>
      </c>
      <c r="N175" s="216">
        <v>157</v>
      </c>
      <c r="O175" s="228">
        <f t="shared" si="36"/>
        <v>296</v>
      </c>
      <c r="R175" s="188"/>
      <c r="S175" s="191"/>
      <c r="T175" s="190"/>
    </row>
    <row r="176" spans="1:20" ht="13.75" thickBot="1" x14ac:dyDescent="0.85">
      <c r="A176" s="79">
        <f t="shared" si="32"/>
        <v>158</v>
      </c>
      <c r="B176" s="174">
        <f t="shared" si="33"/>
        <v>297</v>
      </c>
      <c r="C176" s="175">
        <f t="shared" si="34"/>
        <v>18</v>
      </c>
      <c r="D176" s="176">
        <f t="shared" si="35"/>
        <v>31.33</v>
      </c>
      <c r="E176" s="167"/>
      <c r="F176" s="317">
        <f t="shared" si="29"/>
        <v>9269.6999999999989</v>
      </c>
      <c r="G176" s="316">
        <f t="shared" si="30"/>
        <v>9287.6999999999989</v>
      </c>
      <c r="H176" s="177">
        <f t="shared" si="25"/>
        <v>35.696368414319018</v>
      </c>
      <c r="I176" s="177">
        <f t="shared" si="26"/>
        <v>170.37858310660638</v>
      </c>
      <c r="J176" s="317">
        <f t="shared" si="27"/>
        <v>37980.296015267173</v>
      </c>
      <c r="K176" s="171">
        <f t="shared" si="28"/>
        <v>-50.890123634062491</v>
      </c>
      <c r="L176" s="320">
        <f t="shared" si="31"/>
        <v>4056.8673599999997</v>
      </c>
      <c r="M176" s="307">
        <v>3133</v>
      </c>
      <c r="N176" s="216">
        <v>158</v>
      </c>
      <c r="O176" s="228">
        <f t="shared" si="36"/>
        <v>297</v>
      </c>
      <c r="R176" s="188"/>
      <c r="S176" s="191"/>
      <c r="T176" s="190"/>
    </row>
    <row r="177" spans="1:20" ht="13.75" thickBot="1" x14ac:dyDescent="0.85">
      <c r="A177" s="79">
        <f t="shared" si="32"/>
        <v>159</v>
      </c>
      <c r="B177" s="174">
        <f t="shared" si="33"/>
        <v>298</v>
      </c>
      <c r="C177" s="175">
        <f t="shared" si="34"/>
        <v>17</v>
      </c>
      <c r="D177" s="176">
        <f t="shared" si="35"/>
        <v>31.3</v>
      </c>
      <c r="E177" s="167"/>
      <c r="F177" s="317">
        <f t="shared" si="29"/>
        <v>9300.9999999999982</v>
      </c>
      <c r="G177" s="316">
        <f t="shared" si="30"/>
        <v>9318.9999999999982</v>
      </c>
      <c r="H177" s="177">
        <f t="shared" si="25"/>
        <v>35.816900506120071</v>
      </c>
      <c r="I177" s="177">
        <f t="shared" si="26"/>
        <v>170.95388216172537</v>
      </c>
      <c r="J177" s="317">
        <f t="shared" si="27"/>
        <v>38108.539999999994</v>
      </c>
      <c r="K177" s="171">
        <f t="shared" si="28"/>
        <v>-51.061625821874983</v>
      </c>
      <c r="L177" s="320">
        <f t="shared" si="31"/>
        <v>4070.5391999999993</v>
      </c>
      <c r="M177" s="307">
        <v>3130</v>
      </c>
      <c r="N177" s="216">
        <v>159</v>
      </c>
      <c r="O177" s="228">
        <f t="shared" si="36"/>
        <v>298</v>
      </c>
      <c r="R177" s="188"/>
      <c r="S177" s="191"/>
      <c r="T177" s="190"/>
    </row>
    <row r="178" spans="1:20" ht="13.75" thickBot="1" x14ac:dyDescent="0.85">
      <c r="A178" s="79">
        <f t="shared" si="32"/>
        <v>160</v>
      </c>
      <c r="B178" s="174">
        <f t="shared" si="33"/>
        <v>299</v>
      </c>
      <c r="C178" s="175">
        <f t="shared" si="34"/>
        <v>16</v>
      </c>
      <c r="D178" s="176">
        <f t="shared" si="35"/>
        <v>30.4</v>
      </c>
      <c r="E178" s="181">
        <f>SUM(D169:D178)</f>
        <v>308.10999999999996</v>
      </c>
      <c r="F178" s="317">
        <f t="shared" si="29"/>
        <v>9331.3999999999978</v>
      </c>
      <c r="G178" s="316">
        <f t="shared" si="30"/>
        <v>9349.3999999999978</v>
      </c>
      <c r="H178" s="177">
        <f t="shared" si="25"/>
        <v>35.933966818923643</v>
      </c>
      <c r="I178" s="177">
        <f t="shared" si="26"/>
        <v>171.51263907148953</v>
      </c>
      <c r="J178" s="317">
        <f t="shared" si="27"/>
        <v>38233.096458015265</v>
      </c>
      <c r="K178" s="171">
        <f t="shared" si="28"/>
        <v>-51.228196636874983</v>
      </c>
      <c r="L178" s="320">
        <f t="shared" si="31"/>
        <v>4083.817919999999</v>
      </c>
      <c r="M178" s="307">
        <v>3040</v>
      </c>
      <c r="N178" s="216">
        <v>160</v>
      </c>
      <c r="O178" s="228">
        <f t="shared" si="36"/>
        <v>299</v>
      </c>
      <c r="R178" s="188"/>
      <c r="S178" s="191"/>
      <c r="T178" s="190"/>
    </row>
    <row r="179" spans="1:20" ht="13.75" thickBot="1" x14ac:dyDescent="0.85">
      <c r="A179" s="79">
        <f t="shared" si="32"/>
        <v>161</v>
      </c>
      <c r="B179" s="174">
        <f t="shared" si="33"/>
        <v>300</v>
      </c>
      <c r="C179" s="175">
        <f t="shared" si="34"/>
        <v>15</v>
      </c>
      <c r="D179" s="176">
        <f t="shared" si="35"/>
        <v>31.37</v>
      </c>
      <c r="E179" s="167"/>
      <c r="F179" s="317">
        <f t="shared" si="29"/>
        <v>9362.7699999999986</v>
      </c>
      <c r="G179" s="316">
        <f t="shared" si="30"/>
        <v>9380.7699999999986</v>
      </c>
      <c r="H179" s="177">
        <f t="shared" si="25"/>
        <v>36.054768471313388</v>
      </c>
      <c r="I179" s="177">
        <f t="shared" si="26"/>
        <v>172.08922473791395</v>
      </c>
      <c r="J179" s="317">
        <f t="shared" si="27"/>
        <v>38361.62725038168</v>
      </c>
      <c r="K179" s="171">
        <f t="shared" si="28"/>
        <v>-51.400082375906237</v>
      </c>
      <c r="L179" s="320">
        <f t="shared" si="31"/>
        <v>4097.5203359999996</v>
      </c>
      <c r="M179" s="307">
        <v>3137</v>
      </c>
      <c r="N179" s="216">
        <v>161</v>
      </c>
      <c r="O179" s="228">
        <f t="shared" si="36"/>
        <v>300</v>
      </c>
      <c r="R179" s="188"/>
      <c r="S179" s="191"/>
      <c r="T179" s="190"/>
    </row>
    <row r="180" spans="1:20" ht="13.75" thickBot="1" x14ac:dyDescent="0.85">
      <c r="A180" s="79">
        <f t="shared" si="32"/>
        <v>162</v>
      </c>
      <c r="B180" s="174">
        <f t="shared" si="33"/>
        <v>301</v>
      </c>
      <c r="C180" s="175">
        <f t="shared" si="34"/>
        <v>14</v>
      </c>
      <c r="D180" s="176">
        <f t="shared" si="35"/>
        <v>31.3</v>
      </c>
      <c r="E180" s="167"/>
      <c r="F180" s="317">
        <f t="shared" si="29"/>
        <v>9394.0699999999979</v>
      </c>
      <c r="G180" s="316">
        <f t="shared" si="30"/>
        <v>9412.0699999999979</v>
      </c>
      <c r="H180" s="177">
        <f t="shared" si="25"/>
        <v>36.175300563114433</v>
      </c>
      <c r="I180" s="177">
        <f t="shared" si="26"/>
        <v>172.66452379303297</v>
      </c>
      <c r="J180" s="317">
        <f t="shared" si="27"/>
        <v>38489.8712351145</v>
      </c>
      <c r="K180" s="171">
        <f t="shared" si="28"/>
        <v>-51.571584563718737</v>
      </c>
      <c r="L180" s="320">
        <f t="shared" si="31"/>
        <v>4111.1921759999996</v>
      </c>
      <c r="M180" s="307">
        <v>3130</v>
      </c>
      <c r="N180" s="216">
        <v>162</v>
      </c>
      <c r="O180" s="228">
        <f t="shared" si="36"/>
        <v>301</v>
      </c>
      <c r="R180" s="188"/>
      <c r="S180" s="191"/>
      <c r="T180" s="190"/>
    </row>
    <row r="181" spans="1:20" ht="13.75" thickBot="1" x14ac:dyDescent="0.85">
      <c r="A181" s="79">
        <f t="shared" si="32"/>
        <v>163</v>
      </c>
      <c r="B181" s="174">
        <f t="shared" si="33"/>
        <v>302</v>
      </c>
      <c r="C181" s="175">
        <f t="shared" si="34"/>
        <v>13</v>
      </c>
      <c r="D181" s="176">
        <f t="shared" si="35"/>
        <v>31.32</v>
      </c>
      <c r="E181" s="167"/>
      <c r="F181" s="317">
        <f t="shared" si="29"/>
        <v>9425.3899999999976</v>
      </c>
      <c r="G181" s="316">
        <f t="shared" si="30"/>
        <v>9443.3899999999976</v>
      </c>
      <c r="H181" s="177">
        <f t="shared" si="25"/>
        <v>36.295909672226536</v>
      </c>
      <c r="I181" s="177">
        <f t="shared" si="26"/>
        <v>173.24019045138209</v>
      </c>
      <c r="J181" s="317">
        <f t="shared" si="27"/>
        <v>38618.197164885489</v>
      </c>
      <c r="K181" s="171">
        <f t="shared" si="28"/>
        <v>-51.74319633759373</v>
      </c>
      <c r="L181" s="320">
        <f t="shared" si="31"/>
        <v>4124.8727519999993</v>
      </c>
      <c r="M181" s="307">
        <v>3132</v>
      </c>
      <c r="N181" s="216">
        <v>163</v>
      </c>
      <c r="O181" s="228">
        <f t="shared" si="36"/>
        <v>302</v>
      </c>
      <c r="R181" s="188"/>
      <c r="S181" s="191"/>
      <c r="T181" s="190"/>
    </row>
    <row r="182" spans="1:20" ht="13.75" thickBot="1" x14ac:dyDescent="0.85">
      <c r="A182" s="79">
        <f t="shared" si="32"/>
        <v>164</v>
      </c>
      <c r="B182" s="174">
        <f t="shared" si="33"/>
        <v>303</v>
      </c>
      <c r="C182" s="175">
        <f t="shared" si="34"/>
        <v>12</v>
      </c>
      <c r="D182" s="176">
        <f t="shared" si="35"/>
        <v>31.35</v>
      </c>
      <c r="E182" s="167"/>
      <c r="F182" s="317">
        <f t="shared" si="29"/>
        <v>9456.739999999998</v>
      </c>
      <c r="G182" s="316">
        <f t="shared" si="30"/>
        <v>9474.739999999998</v>
      </c>
      <c r="H182" s="177">
        <f t="shared" si="25"/>
        <v>36.416634307305223</v>
      </c>
      <c r="I182" s="177">
        <f t="shared" si="26"/>
        <v>173.81640851457638</v>
      </c>
      <c r="J182" s="317">
        <f t="shared" si="27"/>
        <v>38746.646012213736</v>
      </c>
      <c r="K182" s="171">
        <f t="shared" si="28"/>
        <v>-51.914972490562484</v>
      </c>
      <c r="L182" s="320">
        <f t="shared" si="31"/>
        <v>4138.5664319999996</v>
      </c>
      <c r="M182" s="307">
        <v>3135</v>
      </c>
      <c r="N182" s="216">
        <v>164</v>
      </c>
      <c r="O182" s="228">
        <f t="shared" si="36"/>
        <v>303</v>
      </c>
      <c r="R182" s="188"/>
      <c r="S182" s="191"/>
      <c r="T182" s="190"/>
    </row>
    <row r="183" spans="1:20" ht="13.75" thickBot="1" x14ac:dyDescent="0.85">
      <c r="A183" s="79">
        <f t="shared" si="32"/>
        <v>165</v>
      </c>
      <c r="B183" s="174">
        <f t="shared" si="33"/>
        <v>304</v>
      </c>
      <c r="C183" s="175">
        <f t="shared" si="34"/>
        <v>11</v>
      </c>
      <c r="D183" s="176">
        <f t="shared" si="35"/>
        <v>30.55</v>
      </c>
      <c r="E183" s="167"/>
      <c r="F183" s="317">
        <f t="shared" si="29"/>
        <v>9487.2899999999972</v>
      </c>
      <c r="G183" s="316">
        <f t="shared" si="30"/>
        <v>9505.2899999999972</v>
      </c>
      <c r="H183" s="177">
        <f t="shared" si="25"/>
        <v>36.534278249941707</v>
      </c>
      <c r="I183" s="177">
        <f t="shared" si="26"/>
        <v>174.37792244856632</v>
      </c>
      <c r="J183" s="317">
        <f t="shared" si="27"/>
        <v>38871.817058015266</v>
      </c>
      <c r="K183" s="171">
        <f t="shared" si="28"/>
        <v>-52.08236520103123</v>
      </c>
      <c r="L183" s="320">
        <f t="shared" si="31"/>
        <v>4151.9106719999991</v>
      </c>
      <c r="M183" s="307">
        <v>3055</v>
      </c>
      <c r="N183" s="216">
        <v>165</v>
      </c>
      <c r="O183" s="228">
        <f t="shared" si="36"/>
        <v>304</v>
      </c>
      <c r="R183" s="188"/>
      <c r="S183" s="191"/>
      <c r="T183" s="190"/>
    </row>
    <row r="184" spans="1:20" ht="13.75" thickBot="1" x14ac:dyDescent="0.85">
      <c r="A184" s="79">
        <f t="shared" si="32"/>
        <v>166</v>
      </c>
      <c r="B184" s="174">
        <f t="shared" si="33"/>
        <v>305</v>
      </c>
      <c r="C184" s="175">
        <f t="shared" si="34"/>
        <v>10</v>
      </c>
      <c r="D184" s="176">
        <f t="shared" si="35"/>
        <v>29.55</v>
      </c>
      <c r="E184" s="167"/>
      <c r="F184" s="317">
        <f t="shared" si="29"/>
        <v>9516.8399999999965</v>
      </c>
      <c r="G184" s="316">
        <f t="shared" si="30"/>
        <v>9534.8399999999965</v>
      </c>
      <c r="H184" s="177">
        <f t="shared" si="25"/>
        <v>36.648071327025441</v>
      </c>
      <c r="I184" s="177">
        <f t="shared" si="26"/>
        <v>174.92105622105089</v>
      </c>
      <c r="J184" s="317">
        <f t="shared" si="27"/>
        <v>38992.890851908385</v>
      </c>
      <c r="K184" s="171">
        <f t="shared" si="28"/>
        <v>-52.244278608374977</v>
      </c>
      <c r="L184" s="320">
        <f t="shared" si="31"/>
        <v>4164.818111999999</v>
      </c>
      <c r="M184" s="307">
        <v>2955</v>
      </c>
      <c r="N184" s="216">
        <v>166</v>
      </c>
      <c r="O184" s="228">
        <f t="shared" si="36"/>
        <v>305</v>
      </c>
      <c r="R184" s="188"/>
      <c r="S184" s="191"/>
      <c r="T184" s="190"/>
    </row>
    <row r="185" spans="1:20" ht="13.75" thickBot="1" x14ac:dyDescent="0.85">
      <c r="A185" s="79">
        <f t="shared" si="32"/>
        <v>167</v>
      </c>
      <c r="B185" s="174">
        <f t="shared" si="33"/>
        <v>306</v>
      </c>
      <c r="C185" s="175">
        <f t="shared" si="34"/>
        <v>9</v>
      </c>
      <c r="D185" s="176">
        <f t="shared" si="35"/>
        <v>31.35</v>
      </c>
      <c r="E185" s="167"/>
      <c r="F185" s="317">
        <f t="shared" si="29"/>
        <v>9548.1899999999969</v>
      </c>
      <c r="G185" s="316">
        <f t="shared" si="30"/>
        <v>9566.1899999999969</v>
      </c>
      <c r="H185" s="177">
        <f t="shared" si="25"/>
        <v>36.768795962104129</v>
      </c>
      <c r="I185" s="177">
        <f t="shared" si="26"/>
        <v>175.49727428424518</v>
      </c>
      <c r="J185" s="317">
        <f t="shared" si="27"/>
        <v>39121.339699236632</v>
      </c>
      <c r="K185" s="171">
        <f t="shared" si="28"/>
        <v>-52.41605476134373</v>
      </c>
      <c r="L185" s="320">
        <f t="shared" si="31"/>
        <v>4178.5117919999984</v>
      </c>
      <c r="M185" s="307">
        <v>3135</v>
      </c>
      <c r="N185" s="216">
        <v>167</v>
      </c>
      <c r="O185" s="228">
        <f t="shared" si="36"/>
        <v>306</v>
      </c>
      <c r="R185" s="188"/>
      <c r="S185" s="191"/>
      <c r="T185" s="190"/>
    </row>
    <row r="186" spans="1:20" ht="13.75" thickBot="1" x14ac:dyDescent="0.85">
      <c r="A186" s="79">
        <f t="shared" si="32"/>
        <v>168</v>
      </c>
      <c r="B186" s="174">
        <f t="shared" si="33"/>
        <v>307</v>
      </c>
      <c r="C186" s="175">
        <f t="shared" si="34"/>
        <v>8</v>
      </c>
      <c r="D186" s="176">
        <f t="shared" si="35"/>
        <v>31.3</v>
      </c>
      <c r="E186" s="167"/>
      <c r="F186" s="317">
        <f t="shared" si="29"/>
        <v>9579.4899999999961</v>
      </c>
      <c r="G186" s="316">
        <f t="shared" si="30"/>
        <v>9597.4899999999961</v>
      </c>
      <c r="H186" s="177">
        <f t="shared" si="25"/>
        <v>36.889328053905174</v>
      </c>
      <c r="I186" s="177">
        <f t="shared" si="26"/>
        <v>176.0725733393642</v>
      </c>
      <c r="J186" s="317">
        <f t="shared" si="27"/>
        <v>39249.583683969453</v>
      </c>
      <c r="K186" s="171">
        <f t="shared" si="28"/>
        <v>-52.587556949156223</v>
      </c>
      <c r="L186" s="320">
        <f t="shared" si="31"/>
        <v>4192.1836319999984</v>
      </c>
      <c r="M186" s="307">
        <v>3130</v>
      </c>
      <c r="N186" s="216">
        <v>168</v>
      </c>
      <c r="O186" s="228">
        <f t="shared" si="36"/>
        <v>307</v>
      </c>
      <c r="R186" s="188"/>
      <c r="S186" s="191"/>
      <c r="T186" s="190"/>
    </row>
    <row r="187" spans="1:20" ht="13.75" thickBot="1" x14ac:dyDescent="0.85">
      <c r="A187" s="79">
        <f t="shared" si="32"/>
        <v>169</v>
      </c>
      <c r="B187" s="174">
        <f t="shared" si="33"/>
        <v>308</v>
      </c>
      <c r="C187" s="175">
        <f t="shared" si="34"/>
        <v>7</v>
      </c>
      <c r="D187" s="176">
        <f t="shared" si="35"/>
        <v>31.31</v>
      </c>
      <c r="E187" s="167"/>
      <c r="F187" s="317">
        <f t="shared" si="29"/>
        <v>9610.7999999999956</v>
      </c>
      <c r="G187" s="316">
        <f t="shared" si="30"/>
        <v>9628.7999999999956</v>
      </c>
      <c r="H187" s="177">
        <f t="shared" si="25"/>
        <v>37.009898654361749</v>
      </c>
      <c r="I187" s="177">
        <f t="shared" si="26"/>
        <v>176.64805619609825</v>
      </c>
      <c r="J187" s="317">
        <f t="shared" si="27"/>
        <v>39377.868641221357</v>
      </c>
      <c r="K187" s="171">
        <f t="shared" si="28"/>
        <v>-52.75911392999997</v>
      </c>
      <c r="L187" s="320">
        <f t="shared" si="31"/>
        <v>4205.8598399999983</v>
      </c>
      <c r="M187" s="307">
        <v>3131</v>
      </c>
      <c r="N187" s="216">
        <v>169</v>
      </c>
      <c r="O187" s="228">
        <f t="shared" si="36"/>
        <v>308</v>
      </c>
      <c r="R187" s="188"/>
      <c r="S187" s="191"/>
      <c r="T187" s="190"/>
    </row>
    <row r="188" spans="1:20" ht="13.75" thickBot="1" x14ac:dyDescent="0.85">
      <c r="A188" s="79">
        <f t="shared" si="32"/>
        <v>170</v>
      </c>
      <c r="B188" s="174">
        <f t="shared" si="33"/>
        <v>309</v>
      </c>
      <c r="C188" s="175">
        <f t="shared" si="34"/>
        <v>6</v>
      </c>
      <c r="D188" s="176">
        <f t="shared" si="35"/>
        <v>31.31</v>
      </c>
      <c r="E188" s="181">
        <f>SUM(D179:D188)</f>
        <v>310.71000000000004</v>
      </c>
      <c r="F188" s="317">
        <f t="shared" si="29"/>
        <v>9642.1099999999951</v>
      </c>
      <c r="G188" s="316">
        <f t="shared" si="30"/>
        <v>9660.1099999999951</v>
      </c>
      <c r="H188" s="177">
        <f t="shared" si="25"/>
        <v>37.13046925481833</v>
      </c>
      <c r="I188" s="177">
        <f t="shared" si="26"/>
        <v>177.22353905283234</v>
      </c>
      <c r="J188" s="317">
        <f t="shared" si="27"/>
        <v>39506.153598473269</v>
      </c>
      <c r="K188" s="171">
        <f t="shared" si="28"/>
        <v>-52.930670910843716</v>
      </c>
      <c r="L188" s="320">
        <f t="shared" si="31"/>
        <v>4219.5360479999981</v>
      </c>
      <c r="M188" s="307">
        <v>3131</v>
      </c>
      <c r="N188" s="216">
        <v>170</v>
      </c>
      <c r="O188" s="228">
        <f t="shared" si="36"/>
        <v>309</v>
      </c>
      <c r="R188" s="188"/>
      <c r="S188" s="191"/>
      <c r="T188" s="190"/>
    </row>
    <row r="189" spans="1:20" ht="13.75" thickBot="1" x14ac:dyDescent="0.85">
      <c r="A189" s="79">
        <f t="shared" si="32"/>
        <v>171</v>
      </c>
      <c r="B189" s="174">
        <f t="shared" si="33"/>
        <v>310</v>
      </c>
      <c r="C189" s="175">
        <f t="shared" si="34"/>
        <v>5</v>
      </c>
      <c r="D189" s="176">
        <f t="shared" si="35"/>
        <v>31.31</v>
      </c>
      <c r="E189" s="167"/>
      <c r="F189" s="317">
        <f t="shared" si="29"/>
        <v>9673.4199999999946</v>
      </c>
      <c r="G189" s="316">
        <f t="shared" si="30"/>
        <v>9691.4199999999946</v>
      </c>
      <c r="H189" s="177">
        <f t="shared" si="25"/>
        <v>37.251039855274904</v>
      </c>
      <c r="I189" s="177">
        <f t="shared" si="26"/>
        <v>177.79902190956639</v>
      </c>
      <c r="J189" s="317">
        <f t="shared" si="27"/>
        <v>39634.438555725174</v>
      </c>
      <c r="K189" s="171">
        <f t="shared" si="28"/>
        <v>-53.102227891687463</v>
      </c>
      <c r="L189" s="320">
        <f t="shared" si="31"/>
        <v>4233.212255999998</v>
      </c>
      <c r="M189" s="307">
        <v>3131</v>
      </c>
      <c r="N189" s="216">
        <v>171</v>
      </c>
      <c r="O189" s="228">
        <f t="shared" si="36"/>
        <v>310</v>
      </c>
      <c r="R189" s="188"/>
      <c r="S189" s="191"/>
      <c r="T189" s="190"/>
    </row>
    <row r="190" spans="1:20" ht="13.75" thickBot="1" x14ac:dyDescent="0.85">
      <c r="A190" s="79">
        <f t="shared" si="32"/>
        <v>172</v>
      </c>
      <c r="B190" s="174">
        <f t="shared" si="33"/>
        <v>311</v>
      </c>
      <c r="C190" s="175">
        <f t="shared" si="34"/>
        <v>4</v>
      </c>
      <c r="D190" s="176">
        <f t="shared" si="35"/>
        <v>31.31</v>
      </c>
      <c r="E190" s="167"/>
      <c r="F190" s="317">
        <f t="shared" si="29"/>
        <v>9704.7299999999941</v>
      </c>
      <c r="G190" s="316">
        <f t="shared" si="30"/>
        <v>9722.7299999999941</v>
      </c>
      <c r="H190" s="177">
        <f t="shared" si="25"/>
        <v>37.371610455731478</v>
      </c>
      <c r="I190" s="177">
        <f t="shared" si="26"/>
        <v>178.37450476630045</v>
      </c>
      <c r="J190" s="317">
        <f t="shared" si="27"/>
        <v>39762.723512977078</v>
      </c>
      <c r="K190" s="171">
        <f t="shared" si="28"/>
        <v>-53.273784872531216</v>
      </c>
      <c r="L190" s="320">
        <f t="shared" si="31"/>
        <v>4246.8884639999978</v>
      </c>
      <c r="M190" s="307">
        <v>3131</v>
      </c>
      <c r="N190" s="216">
        <v>172</v>
      </c>
      <c r="O190" s="228">
        <f t="shared" si="36"/>
        <v>311</v>
      </c>
      <c r="R190" s="188"/>
      <c r="S190" s="191"/>
      <c r="T190" s="190"/>
    </row>
    <row r="191" spans="1:20" ht="13.75" thickBot="1" x14ac:dyDescent="0.85">
      <c r="A191" s="79">
        <f t="shared" si="32"/>
        <v>173</v>
      </c>
      <c r="B191" s="174">
        <f t="shared" si="33"/>
        <v>312</v>
      </c>
      <c r="C191" s="175">
        <f t="shared" si="34"/>
        <v>3</v>
      </c>
      <c r="D191" s="176">
        <f t="shared" si="35"/>
        <v>31.31</v>
      </c>
      <c r="E191" s="167"/>
      <c r="F191" s="317">
        <f t="shared" si="29"/>
        <v>9736.0399999999936</v>
      </c>
      <c r="G191" s="316">
        <f t="shared" si="30"/>
        <v>9754.0399999999936</v>
      </c>
      <c r="H191" s="177">
        <f t="shared" si="25"/>
        <v>37.492181056188052</v>
      </c>
      <c r="I191" s="177">
        <f t="shared" si="26"/>
        <v>178.94998762303453</v>
      </c>
      <c r="J191" s="317">
        <f t="shared" si="27"/>
        <v>39891.008470228982</v>
      </c>
      <c r="K191" s="171">
        <f t="shared" si="28"/>
        <v>-53.445341853374963</v>
      </c>
      <c r="L191" s="320">
        <f t="shared" si="31"/>
        <v>4260.5646719999977</v>
      </c>
      <c r="M191" s="307">
        <v>3131</v>
      </c>
      <c r="N191" s="216">
        <v>173</v>
      </c>
      <c r="O191" s="228">
        <f t="shared" si="36"/>
        <v>312</v>
      </c>
      <c r="R191" s="188"/>
      <c r="S191" s="191"/>
      <c r="T191" s="190"/>
    </row>
    <row r="192" spans="1:20" ht="13.75" thickBot="1" x14ac:dyDescent="0.85">
      <c r="A192" s="79">
        <f t="shared" si="32"/>
        <v>174</v>
      </c>
      <c r="B192" s="174">
        <f t="shared" si="33"/>
        <v>313</v>
      </c>
      <c r="C192" s="175">
        <f t="shared" si="34"/>
        <v>2</v>
      </c>
      <c r="D192" s="176">
        <f t="shared" si="35"/>
        <v>31.31</v>
      </c>
      <c r="E192" s="167"/>
      <c r="F192" s="317">
        <f t="shared" si="29"/>
        <v>9767.3499999999931</v>
      </c>
      <c r="G192" s="316">
        <f t="shared" si="30"/>
        <v>9785.3499999999931</v>
      </c>
      <c r="H192" s="177">
        <f t="shared" si="25"/>
        <v>37.612751656644626</v>
      </c>
      <c r="I192" s="177">
        <f t="shared" si="26"/>
        <v>179.52547047976859</v>
      </c>
      <c r="J192" s="317">
        <f t="shared" si="27"/>
        <v>40019.293427480894</v>
      </c>
      <c r="K192" s="171">
        <f t="shared" si="28"/>
        <v>-53.616898834218709</v>
      </c>
      <c r="L192" s="320">
        <f t="shared" si="31"/>
        <v>4274.2408799999976</v>
      </c>
      <c r="M192" s="307">
        <v>3131</v>
      </c>
      <c r="N192" s="216">
        <v>174</v>
      </c>
      <c r="O192" s="228">
        <f t="shared" si="36"/>
        <v>313</v>
      </c>
      <c r="R192" s="188"/>
      <c r="S192" s="191"/>
      <c r="T192" s="190"/>
    </row>
    <row r="193" spans="1:20" ht="13.75" thickBot="1" x14ac:dyDescent="0.85">
      <c r="A193" s="79">
        <f t="shared" si="32"/>
        <v>175</v>
      </c>
      <c r="B193" s="174">
        <f t="shared" si="33"/>
        <v>314</v>
      </c>
      <c r="C193" s="175">
        <f t="shared" si="34"/>
        <v>1</v>
      </c>
      <c r="D193" s="176">
        <f t="shared" si="35"/>
        <v>31.31</v>
      </c>
      <c r="E193" s="167"/>
      <c r="F193" s="317">
        <f t="shared" si="29"/>
        <v>9798.6599999999926</v>
      </c>
      <c r="G193" s="316">
        <f t="shared" si="30"/>
        <v>9816.6599999999926</v>
      </c>
      <c r="H193" s="177">
        <f t="shared" si="25"/>
        <v>37.7333222571012</v>
      </c>
      <c r="I193" s="177">
        <f t="shared" si="26"/>
        <v>180.10095333650264</v>
      </c>
      <c r="J193" s="317">
        <f t="shared" si="27"/>
        <v>40147.578384732798</v>
      </c>
      <c r="K193" s="171">
        <f t="shared" si="28"/>
        <v>-53.788455815062456</v>
      </c>
      <c r="L193" s="320">
        <f t="shared" si="31"/>
        <v>4287.9170879999974</v>
      </c>
      <c r="M193" s="307">
        <v>3131</v>
      </c>
      <c r="N193" s="216">
        <v>175</v>
      </c>
      <c r="O193" s="228">
        <f t="shared" si="36"/>
        <v>314</v>
      </c>
      <c r="R193" s="188"/>
      <c r="S193" s="191"/>
      <c r="T193" s="190"/>
    </row>
    <row r="194" spans="1:20" ht="13.75" thickBot="1" x14ac:dyDescent="0.85">
      <c r="A194" s="79">
        <f t="shared" si="32"/>
        <v>176</v>
      </c>
      <c r="B194" s="174">
        <f t="shared" si="33"/>
        <v>315</v>
      </c>
      <c r="C194" s="175">
        <f t="shared" si="34"/>
        <v>0</v>
      </c>
      <c r="D194" s="176">
        <f t="shared" si="35"/>
        <v>31.31</v>
      </c>
      <c r="E194" s="167"/>
      <c r="F194" s="317">
        <f t="shared" si="29"/>
        <v>9829.9699999999921</v>
      </c>
      <c r="G194" s="316">
        <f t="shared" si="30"/>
        <v>9847.9699999999921</v>
      </c>
      <c r="H194" s="177">
        <f t="shared" si="25"/>
        <v>37.853892857557774</v>
      </c>
      <c r="I194" s="177">
        <f t="shared" si="26"/>
        <v>180.67643619323673</v>
      </c>
      <c r="J194" s="317">
        <f t="shared" si="27"/>
        <v>40275.86334198471</v>
      </c>
      <c r="K194" s="171">
        <f t="shared" si="28"/>
        <v>-53.960012795906202</v>
      </c>
      <c r="L194" s="320">
        <f t="shared" si="31"/>
        <v>4301.5932959999964</v>
      </c>
      <c r="M194" s="307">
        <v>3131</v>
      </c>
      <c r="N194" s="216">
        <v>176</v>
      </c>
      <c r="O194" s="228">
        <f t="shared" si="36"/>
        <v>315</v>
      </c>
      <c r="R194" s="188"/>
      <c r="S194" s="191"/>
      <c r="T194" s="190"/>
    </row>
    <row r="195" spans="1:20" ht="13.75" thickBot="1" x14ac:dyDescent="0.85">
      <c r="A195" s="79">
        <f t="shared" si="32"/>
        <v>177</v>
      </c>
      <c r="B195" s="174">
        <f t="shared" si="33"/>
        <v>315</v>
      </c>
      <c r="C195" s="175" t="str">
        <f t="shared" si="34"/>
        <v/>
      </c>
      <c r="D195" s="176" t="str">
        <f t="shared" si="35"/>
        <v/>
      </c>
      <c r="E195" s="167"/>
      <c r="F195" s="317" t="str">
        <f t="shared" si="29"/>
        <v/>
      </c>
      <c r="G195" s="316">
        <f t="shared" si="30"/>
        <v>0</v>
      </c>
      <c r="H195" s="177" t="str">
        <f t="shared" si="25"/>
        <v/>
      </c>
      <c r="I195" s="177" t="str">
        <f t="shared" si="26"/>
        <v/>
      </c>
      <c r="J195" s="317" t="str">
        <f t="shared" si="27"/>
        <v/>
      </c>
      <c r="K195" s="171" t="str">
        <f t="shared" si="28"/>
        <v/>
      </c>
      <c r="L195" s="320">
        <f t="shared" si="31"/>
        <v>0</v>
      </c>
      <c r="M195" s="307"/>
      <c r="N195" s="216">
        <v>177</v>
      </c>
      <c r="O195" s="228">
        <f t="shared" si="36"/>
        <v>316</v>
      </c>
      <c r="R195" s="188"/>
      <c r="S195" s="191"/>
      <c r="T195" s="190"/>
    </row>
    <row r="196" spans="1:20" ht="13.75" thickBot="1" x14ac:dyDescent="0.85">
      <c r="A196" s="79">
        <f t="shared" si="32"/>
        <v>178</v>
      </c>
      <c r="B196" s="174">
        <f t="shared" si="33"/>
        <v>315</v>
      </c>
      <c r="C196" s="175" t="str">
        <f t="shared" si="34"/>
        <v/>
      </c>
      <c r="D196" s="176" t="str">
        <f t="shared" si="35"/>
        <v/>
      </c>
      <c r="E196" s="167"/>
      <c r="F196" s="317" t="str">
        <f t="shared" si="29"/>
        <v/>
      </c>
      <c r="G196" s="316">
        <f t="shared" si="30"/>
        <v>0</v>
      </c>
      <c r="H196" s="177" t="str">
        <f t="shared" si="25"/>
        <v/>
      </c>
      <c r="I196" s="177" t="str">
        <f t="shared" si="26"/>
        <v/>
      </c>
      <c r="J196" s="317" t="str">
        <f t="shared" si="27"/>
        <v/>
      </c>
      <c r="K196" s="171" t="str">
        <f t="shared" si="28"/>
        <v/>
      </c>
      <c r="L196" s="320">
        <f t="shared" si="31"/>
        <v>0</v>
      </c>
      <c r="M196" s="307"/>
      <c r="N196" s="216">
        <v>178</v>
      </c>
      <c r="O196" s="228">
        <f t="shared" si="36"/>
        <v>317</v>
      </c>
      <c r="R196" s="188"/>
      <c r="S196" s="191"/>
      <c r="T196" s="190"/>
    </row>
    <row r="197" spans="1:20" ht="13.75" thickBot="1" x14ac:dyDescent="0.85">
      <c r="A197" s="79">
        <f t="shared" si="32"/>
        <v>179</v>
      </c>
      <c r="B197" s="174">
        <f t="shared" si="33"/>
        <v>315</v>
      </c>
      <c r="C197" s="175" t="str">
        <f t="shared" si="34"/>
        <v/>
      </c>
      <c r="D197" s="176" t="str">
        <f t="shared" si="35"/>
        <v/>
      </c>
      <c r="E197" s="167"/>
      <c r="F197" s="317" t="str">
        <f t="shared" si="29"/>
        <v/>
      </c>
      <c r="G197" s="316">
        <f t="shared" si="30"/>
        <v>0</v>
      </c>
      <c r="H197" s="177" t="str">
        <f t="shared" si="25"/>
        <v/>
      </c>
      <c r="I197" s="177" t="str">
        <f t="shared" si="26"/>
        <v/>
      </c>
      <c r="J197" s="317" t="str">
        <f t="shared" si="27"/>
        <v/>
      </c>
      <c r="K197" s="171" t="str">
        <f t="shared" si="28"/>
        <v/>
      </c>
      <c r="L197" s="320">
        <f t="shared" si="31"/>
        <v>0</v>
      </c>
      <c r="M197" s="307"/>
      <c r="N197" s="216">
        <v>179</v>
      </c>
      <c r="O197" s="228">
        <f t="shared" si="36"/>
        <v>318</v>
      </c>
      <c r="R197" s="188"/>
      <c r="S197" s="191"/>
      <c r="T197" s="190"/>
    </row>
    <row r="198" spans="1:20" ht="13.75" thickBot="1" x14ac:dyDescent="0.85">
      <c r="A198" s="79">
        <f t="shared" si="32"/>
        <v>180</v>
      </c>
      <c r="B198" s="174">
        <f t="shared" si="33"/>
        <v>315</v>
      </c>
      <c r="C198" s="175" t="str">
        <f t="shared" si="34"/>
        <v/>
      </c>
      <c r="D198" s="176" t="str">
        <f t="shared" si="35"/>
        <v/>
      </c>
      <c r="E198" s="181">
        <f>SUM(D189:D198)</f>
        <v>187.85999999999999</v>
      </c>
      <c r="F198" s="317" t="str">
        <f t="shared" si="29"/>
        <v/>
      </c>
      <c r="G198" s="316">
        <f t="shared" si="30"/>
        <v>0</v>
      </c>
      <c r="H198" s="177" t="str">
        <f t="shared" si="25"/>
        <v/>
      </c>
      <c r="I198" s="177" t="str">
        <f t="shared" si="26"/>
        <v/>
      </c>
      <c r="J198" s="317" t="str">
        <f t="shared" si="27"/>
        <v/>
      </c>
      <c r="K198" s="171" t="str">
        <f t="shared" si="28"/>
        <v/>
      </c>
      <c r="L198" s="320">
        <f t="shared" si="31"/>
        <v>0</v>
      </c>
      <c r="M198" s="307"/>
      <c r="N198" s="216">
        <v>180</v>
      </c>
      <c r="O198" s="228">
        <f t="shared" si="36"/>
        <v>319</v>
      </c>
      <c r="R198" s="188"/>
      <c r="S198" s="191"/>
      <c r="T198" s="190"/>
    </row>
    <row r="199" spans="1:20" ht="13.75" thickBot="1" x14ac:dyDescent="0.85">
      <c r="A199" s="79">
        <f t="shared" si="32"/>
        <v>181</v>
      </c>
      <c r="B199" s="174">
        <f t="shared" si="33"/>
        <v>315</v>
      </c>
      <c r="C199" s="175" t="str">
        <f t="shared" si="34"/>
        <v/>
      </c>
      <c r="D199" s="176" t="str">
        <f t="shared" si="35"/>
        <v/>
      </c>
      <c r="E199" s="167"/>
      <c r="F199" s="317" t="str">
        <f t="shared" si="29"/>
        <v/>
      </c>
      <c r="G199" s="316">
        <f t="shared" si="30"/>
        <v>0</v>
      </c>
      <c r="H199" s="177" t="str">
        <f t="shared" si="25"/>
        <v/>
      </c>
      <c r="I199" s="177" t="str">
        <f t="shared" si="26"/>
        <v/>
      </c>
      <c r="J199" s="317" t="str">
        <f t="shared" si="27"/>
        <v/>
      </c>
      <c r="K199" s="171" t="str">
        <f t="shared" si="28"/>
        <v/>
      </c>
      <c r="L199" s="320">
        <f t="shared" si="31"/>
        <v>0</v>
      </c>
      <c r="M199" s="307"/>
      <c r="N199" s="216">
        <f>N198+1</f>
        <v>181</v>
      </c>
      <c r="O199" s="228">
        <f t="shared" si="36"/>
        <v>320</v>
      </c>
      <c r="R199" s="188"/>
      <c r="S199" s="191"/>
      <c r="T199" s="190"/>
    </row>
    <row r="200" spans="1:20" ht="13.75" thickBot="1" x14ac:dyDescent="0.85">
      <c r="A200" s="79">
        <f t="shared" si="32"/>
        <v>182</v>
      </c>
      <c r="B200" s="174">
        <f t="shared" si="33"/>
        <v>315</v>
      </c>
      <c r="C200" s="175" t="str">
        <f t="shared" si="34"/>
        <v/>
      </c>
      <c r="D200" s="176" t="str">
        <f t="shared" si="35"/>
        <v/>
      </c>
      <c r="E200" s="167"/>
      <c r="F200" s="317" t="str">
        <f t="shared" si="29"/>
        <v/>
      </c>
      <c r="G200" s="316">
        <f t="shared" si="30"/>
        <v>0</v>
      </c>
      <c r="H200" s="177" t="str">
        <f t="shared" si="25"/>
        <v/>
      </c>
      <c r="I200" s="177" t="str">
        <f t="shared" si="26"/>
        <v/>
      </c>
      <c r="J200" s="317" t="str">
        <f t="shared" si="27"/>
        <v/>
      </c>
      <c r="K200" s="171" t="str">
        <f t="shared" si="28"/>
        <v/>
      </c>
      <c r="L200" s="320">
        <f t="shared" si="31"/>
        <v>0</v>
      </c>
      <c r="M200" s="307"/>
      <c r="N200" s="216">
        <f t="shared" ref="N200:N263" si="37">N199+1</f>
        <v>182</v>
      </c>
      <c r="O200" s="228">
        <f t="shared" si="36"/>
        <v>321</v>
      </c>
      <c r="R200" s="188"/>
      <c r="S200" s="191"/>
      <c r="T200" s="190"/>
    </row>
    <row r="201" spans="1:20" ht="13.75" thickBot="1" x14ac:dyDescent="0.85">
      <c r="A201" s="79">
        <f t="shared" si="32"/>
        <v>183</v>
      </c>
      <c r="B201" s="174">
        <f t="shared" si="33"/>
        <v>315</v>
      </c>
      <c r="C201" s="175" t="str">
        <f t="shared" si="34"/>
        <v/>
      </c>
      <c r="D201" s="176" t="str">
        <f t="shared" si="35"/>
        <v/>
      </c>
      <c r="E201" s="167"/>
      <c r="F201" s="317" t="str">
        <f t="shared" si="29"/>
        <v/>
      </c>
      <c r="G201" s="316">
        <f t="shared" si="30"/>
        <v>0</v>
      </c>
      <c r="H201" s="177" t="str">
        <f t="shared" si="25"/>
        <v/>
      </c>
      <c r="I201" s="177" t="str">
        <f t="shared" si="26"/>
        <v/>
      </c>
      <c r="J201" s="317" t="str">
        <f t="shared" si="27"/>
        <v/>
      </c>
      <c r="K201" s="171" t="str">
        <f t="shared" si="28"/>
        <v/>
      </c>
      <c r="L201" s="320">
        <f t="shared" si="31"/>
        <v>0</v>
      </c>
      <c r="M201" s="307"/>
      <c r="N201" s="216">
        <f t="shared" si="37"/>
        <v>183</v>
      </c>
      <c r="O201" s="228">
        <f t="shared" si="36"/>
        <v>322</v>
      </c>
      <c r="R201" s="188"/>
      <c r="S201" s="191"/>
      <c r="T201" s="190"/>
    </row>
    <row r="202" spans="1:20" ht="13.75" thickBot="1" x14ac:dyDescent="0.85">
      <c r="A202" s="79">
        <f t="shared" si="32"/>
        <v>184</v>
      </c>
      <c r="B202" s="174">
        <f t="shared" si="33"/>
        <v>315</v>
      </c>
      <c r="C202" s="175" t="str">
        <f t="shared" si="34"/>
        <v/>
      </c>
      <c r="D202" s="176" t="str">
        <f t="shared" si="35"/>
        <v/>
      </c>
      <c r="E202" s="167"/>
      <c r="F202" s="317" t="str">
        <f t="shared" si="29"/>
        <v/>
      </c>
      <c r="G202" s="316">
        <f t="shared" si="30"/>
        <v>0</v>
      </c>
      <c r="H202" s="177" t="str">
        <f t="shared" si="25"/>
        <v/>
      </c>
      <c r="I202" s="177" t="str">
        <f t="shared" si="26"/>
        <v/>
      </c>
      <c r="J202" s="317" t="str">
        <f t="shared" si="27"/>
        <v/>
      </c>
      <c r="K202" s="171" t="str">
        <f t="shared" si="28"/>
        <v/>
      </c>
      <c r="L202" s="320">
        <f t="shared" si="31"/>
        <v>0</v>
      </c>
      <c r="M202" s="307"/>
      <c r="N202" s="216">
        <f t="shared" si="37"/>
        <v>184</v>
      </c>
      <c r="O202" s="228">
        <f t="shared" si="36"/>
        <v>323</v>
      </c>
      <c r="R202" s="188"/>
      <c r="S202" s="191"/>
      <c r="T202" s="190"/>
    </row>
    <row r="203" spans="1:20" ht="13.75" thickBot="1" x14ac:dyDescent="0.85">
      <c r="A203" s="79">
        <f t="shared" si="32"/>
        <v>185</v>
      </c>
      <c r="B203" s="174">
        <f t="shared" si="33"/>
        <v>315</v>
      </c>
      <c r="C203" s="175" t="str">
        <f t="shared" si="34"/>
        <v/>
      </c>
      <c r="D203" s="176" t="str">
        <f t="shared" si="35"/>
        <v/>
      </c>
      <c r="E203" s="167"/>
      <c r="F203" s="317" t="str">
        <f t="shared" si="29"/>
        <v/>
      </c>
      <c r="G203" s="316">
        <f t="shared" si="30"/>
        <v>0</v>
      </c>
      <c r="H203" s="177" t="str">
        <f t="shared" si="25"/>
        <v/>
      </c>
      <c r="I203" s="177" t="str">
        <f t="shared" si="26"/>
        <v/>
      </c>
      <c r="J203" s="317" t="str">
        <f t="shared" si="27"/>
        <v/>
      </c>
      <c r="K203" s="171" t="str">
        <f t="shared" si="28"/>
        <v/>
      </c>
      <c r="L203" s="320">
        <f t="shared" si="31"/>
        <v>0</v>
      </c>
      <c r="M203" s="307"/>
      <c r="N203" s="216">
        <f t="shared" si="37"/>
        <v>185</v>
      </c>
      <c r="O203" s="228">
        <f t="shared" si="36"/>
        <v>324</v>
      </c>
      <c r="R203" s="188"/>
      <c r="S203" s="191"/>
      <c r="T203" s="190"/>
    </row>
    <row r="204" spans="1:20" ht="13.75" thickBot="1" x14ac:dyDescent="0.85">
      <c r="A204" s="79">
        <f t="shared" si="32"/>
        <v>186</v>
      </c>
      <c r="B204" s="174">
        <f t="shared" si="33"/>
        <v>315</v>
      </c>
      <c r="C204" s="175" t="str">
        <f t="shared" si="34"/>
        <v/>
      </c>
      <c r="D204" s="176" t="str">
        <f t="shared" si="35"/>
        <v/>
      </c>
      <c r="E204" s="167"/>
      <c r="F204" s="317" t="str">
        <f t="shared" si="29"/>
        <v/>
      </c>
      <c r="G204" s="316">
        <f t="shared" si="30"/>
        <v>0</v>
      </c>
      <c r="H204" s="177" t="str">
        <f t="shared" si="25"/>
        <v/>
      </c>
      <c r="I204" s="177" t="str">
        <f t="shared" si="26"/>
        <v/>
      </c>
      <c r="J204" s="317" t="str">
        <f t="shared" si="27"/>
        <v/>
      </c>
      <c r="K204" s="171" t="str">
        <f t="shared" si="28"/>
        <v/>
      </c>
      <c r="L204" s="320">
        <f t="shared" si="31"/>
        <v>0</v>
      </c>
      <c r="M204" s="307"/>
      <c r="N204" s="216">
        <f t="shared" si="37"/>
        <v>186</v>
      </c>
      <c r="O204" s="228">
        <f t="shared" si="36"/>
        <v>325</v>
      </c>
      <c r="R204" s="188"/>
      <c r="S204" s="191"/>
      <c r="T204" s="190"/>
    </row>
    <row r="205" spans="1:20" ht="13.75" thickBot="1" x14ac:dyDescent="0.85">
      <c r="A205" s="79">
        <f t="shared" si="32"/>
        <v>187</v>
      </c>
      <c r="B205" s="174">
        <f t="shared" si="33"/>
        <v>315</v>
      </c>
      <c r="C205" s="175" t="str">
        <f t="shared" si="34"/>
        <v/>
      </c>
      <c r="D205" s="176" t="str">
        <f t="shared" si="35"/>
        <v/>
      </c>
      <c r="E205" s="167"/>
      <c r="F205" s="317" t="str">
        <f t="shared" si="29"/>
        <v/>
      </c>
      <c r="G205" s="316">
        <f t="shared" si="30"/>
        <v>0</v>
      </c>
      <c r="H205" s="177" t="str">
        <f t="shared" si="25"/>
        <v/>
      </c>
      <c r="I205" s="177" t="str">
        <f t="shared" si="26"/>
        <v/>
      </c>
      <c r="J205" s="317" t="str">
        <f t="shared" si="27"/>
        <v/>
      </c>
      <c r="K205" s="171" t="str">
        <f t="shared" si="28"/>
        <v/>
      </c>
      <c r="L205" s="320">
        <f t="shared" si="31"/>
        <v>0</v>
      </c>
      <c r="M205" s="307"/>
      <c r="N205" s="216">
        <f t="shared" si="37"/>
        <v>187</v>
      </c>
      <c r="O205" s="228">
        <f t="shared" si="36"/>
        <v>326</v>
      </c>
      <c r="R205" s="188"/>
      <c r="S205" s="191"/>
      <c r="T205" s="190"/>
    </row>
    <row r="206" spans="1:20" ht="13.75" thickBot="1" x14ac:dyDescent="0.85">
      <c r="A206" s="79">
        <f t="shared" si="32"/>
        <v>188</v>
      </c>
      <c r="B206" s="174">
        <f t="shared" si="33"/>
        <v>315</v>
      </c>
      <c r="C206" s="175" t="str">
        <f t="shared" si="34"/>
        <v/>
      </c>
      <c r="D206" s="176" t="str">
        <f t="shared" si="35"/>
        <v/>
      </c>
      <c r="E206" s="167"/>
      <c r="F206" s="317" t="str">
        <f t="shared" si="29"/>
        <v/>
      </c>
      <c r="G206" s="316">
        <f t="shared" si="30"/>
        <v>0</v>
      </c>
      <c r="H206" s="177" t="str">
        <f t="shared" si="25"/>
        <v/>
      </c>
      <c r="I206" s="177" t="str">
        <f t="shared" si="26"/>
        <v/>
      </c>
      <c r="J206" s="317" t="str">
        <f t="shared" si="27"/>
        <v/>
      </c>
      <c r="K206" s="171" t="str">
        <f t="shared" si="28"/>
        <v/>
      </c>
      <c r="L206" s="320">
        <f t="shared" si="31"/>
        <v>0</v>
      </c>
      <c r="M206" s="307"/>
      <c r="N206" s="216">
        <f t="shared" si="37"/>
        <v>188</v>
      </c>
      <c r="O206" s="228">
        <f t="shared" si="36"/>
        <v>327</v>
      </c>
      <c r="R206" s="188"/>
      <c r="S206" s="191"/>
      <c r="T206" s="190"/>
    </row>
    <row r="207" spans="1:20" ht="13.75" thickBot="1" x14ac:dyDescent="0.85">
      <c r="A207" s="79">
        <f t="shared" si="32"/>
        <v>189</v>
      </c>
      <c r="B207" s="174">
        <f t="shared" si="33"/>
        <v>315</v>
      </c>
      <c r="C207" s="175" t="str">
        <f t="shared" si="34"/>
        <v/>
      </c>
      <c r="D207" s="176" t="str">
        <f t="shared" si="35"/>
        <v/>
      </c>
      <c r="E207" s="167"/>
      <c r="F207" s="317" t="str">
        <f t="shared" si="29"/>
        <v/>
      </c>
      <c r="G207" s="316">
        <f t="shared" si="30"/>
        <v>0</v>
      </c>
      <c r="H207" s="177" t="str">
        <f t="shared" si="25"/>
        <v/>
      </c>
      <c r="I207" s="177" t="str">
        <f t="shared" si="26"/>
        <v/>
      </c>
      <c r="J207" s="317" t="str">
        <f t="shared" si="27"/>
        <v/>
      </c>
      <c r="K207" s="171" t="str">
        <f t="shared" si="28"/>
        <v/>
      </c>
      <c r="L207" s="320">
        <f t="shared" si="31"/>
        <v>0</v>
      </c>
      <c r="M207" s="307"/>
      <c r="N207" s="216">
        <f t="shared" si="37"/>
        <v>189</v>
      </c>
      <c r="O207" s="228">
        <f t="shared" si="36"/>
        <v>328</v>
      </c>
      <c r="R207" s="188"/>
      <c r="S207" s="191"/>
      <c r="T207" s="190"/>
    </row>
    <row r="208" spans="1:20" ht="13.75" thickBot="1" x14ac:dyDescent="0.85">
      <c r="A208" s="79">
        <f t="shared" si="32"/>
        <v>190</v>
      </c>
      <c r="B208" s="174">
        <f t="shared" si="33"/>
        <v>315</v>
      </c>
      <c r="C208" s="175" t="str">
        <f t="shared" si="34"/>
        <v/>
      </c>
      <c r="D208" s="176" t="str">
        <f t="shared" si="35"/>
        <v/>
      </c>
      <c r="E208" s="181">
        <f>SUM(D199:D208)</f>
        <v>0</v>
      </c>
      <c r="F208" s="317" t="str">
        <f t="shared" si="29"/>
        <v/>
      </c>
      <c r="G208" s="316">
        <f t="shared" si="30"/>
        <v>0</v>
      </c>
      <c r="H208" s="177" t="str">
        <f t="shared" si="25"/>
        <v/>
      </c>
      <c r="I208" s="177" t="str">
        <f t="shared" si="26"/>
        <v/>
      </c>
      <c r="J208" s="317" t="str">
        <f t="shared" si="27"/>
        <v/>
      </c>
      <c r="K208" s="171" t="str">
        <f t="shared" si="28"/>
        <v/>
      </c>
      <c r="L208" s="320">
        <f t="shared" si="31"/>
        <v>0</v>
      </c>
      <c r="M208" s="307"/>
      <c r="N208" s="216">
        <f t="shared" si="37"/>
        <v>190</v>
      </c>
      <c r="O208" s="228">
        <f t="shared" si="36"/>
        <v>329</v>
      </c>
      <c r="R208" s="188"/>
      <c r="S208" s="191"/>
      <c r="T208" s="190"/>
    </row>
    <row r="209" spans="1:20" ht="13.75" thickBot="1" x14ac:dyDescent="0.85">
      <c r="A209" s="79">
        <f t="shared" si="32"/>
        <v>191</v>
      </c>
      <c r="B209" s="174">
        <f t="shared" si="33"/>
        <v>315</v>
      </c>
      <c r="C209" s="175" t="str">
        <f t="shared" si="34"/>
        <v/>
      </c>
      <c r="D209" s="176" t="str">
        <f t="shared" si="35"/>
        <v/>
      </c>
      <c r="E209" s="167"/>
      <c r="F209" s="317" t="str">
        <f t="shared" si="29"/>
        <v/>
      </c>
      <c r="G209" s="316">
        <f t="shared" si="30"/>
        <v>0</v>
      </c>
      <c r="H209" s="177" t="str">
        <f t="shared" si="25"/>
        <v/>
      </c>
      <c r="I209" s="177" t="str">
        <f t="shared" si="26"/>
        <v/>
      </c>
      <c r="J209" s="317" t="str">
        <f t="shared" si="27"/>
        <v/>
      </c>
      <c r="K209" s="171" t="str">
        <f t="shared" si="28"/>
        <v/>
      </c>
      <c r="L209" s="320">
        <f t="shared" si="31"/>
        <v>0</v>
      </c>
      <c r="M209" s="307"/>
      <c r="N209" s="216">
        <f t="shared" si="37"/>
        <v>191</v>
      </c>
      <c r="O209" s="228">
        <f t="shared" si="36"/>
        <v>330</v>
      </c>
      <c r="R209" s="188"/>
      <c r="S209" s="191"/>
      <c r="T209" s="190"/>
    </row>
    <row r="210" spans="1:20" ht="13.75" thickBot="1" x14ac:dyDescent="0.85">
      <c r="A210" s="79">
        <f t="shared" si="32"/>
        <v>192</v>
      </c>
      <c r="B210" s="174">
        <f t="shared" si="33"/>
        <v>315</v>
      </c>
      <c r="C210" s="175" t="str">
        <f t="shared" si="34"/>
        <v/>
      </c>
      <c r="D210" s="176" t="str">
        <f t="shared" si="35"/>
        <v/>
      </c>
      <c r="E210" s="167"/>
      <c r="F210" s="317" t="str">
        <f t="shared" si="29"/>
        <v/>
      </c>
      <c r="G210" s="316">
        <f t="shared" si="30"/>
        <v>0</v>
      </c>
      <c r="H210" s="177" t="str">
        <f t="shared" si="25"/>
        <v/>
      </c>
      <c r="I210" s="177" t="str">
        <f t="shared" si="26"/>
        <v/>
      </c>
      <c r="J210" s="317" t="str">
        <f t="shared" si="27"/>
        <v/>
      </c>
      <c r="K210" s="171" t="str">
        <f t="shared" si="28"/>
        <v/>
      </c>
      <c r="L210" s="320">
        <f t="shared" si="31"/>
        <v>0</v>
      </c>
      <c r="M210" s="307"/>
      <c r="N210" s="216">
        <f t="shared" si="37"/>
        <v>192</v>
      </c>
      <c r="O210" s="228">
        <f t="shared" si="36"/>
        <v>331</v>
      </c>
      <c r="R210" s="188"/>
      <c r="S210" s="191"/>
      <c r="T210" s="190"/>
    </row>
    <row r="211" spans="1:20" ht="13.75" thickBot="1" x14ac:dyDescent="0.85">
      <c r="A211" s="79">
        <f t="shared" si="32"/>
        <v>193</v>
      </c>
      <c r="B211" s="174">
        <f t="shared" si="33"/>
        <v>315</v>
      </c>
      <c r="C211" s="175" t="str">
        <f t="shared" si="34"/>
        <v/>
      </c>
      <c r="D211" s="176" t="str">
        <f t="shared" si="35"/>
        <v/>
      </c>
      <c r="E211" s="167"/>
      <c r="F211" s="317" t="str">
        <f t="shared" si="29"/>
        <v/>
      </c>
      <c r="G211" s="316">
        <f t="shared" si="30"/>
        <v>0</v>
      </c>
      <c r="H211" s="177" t="str">
        <f t="shared" ref="H211:H274" si="38">IF(M211&gt;0,($K$13*F211),"")</f>
        <v/>
      </c>
      <c r="I211" s="177" t="str">
        <f t="shared" ref="I211:I274" si="39">IF(M211&gt;0,($K$15*F211),"")</f>
        <v/>
      </c>
      <c r="J211" s="317" t="str">
        <f t="shared" ref="J211:J274" si="40">IF(M211&gt;0,((F211*$K$9)*$O$12),"")</f>
        <v/>
      </c>
      <c r="K211" s="171" t="str">
        <f t="shared" ref="K211:K274" si="41">IF(G211&gt;$I$12,((G211-$I$12)*$K$17),"")</f>
        <v/>
      </c>
      <c r="L211" s="320">
        <f t="shared" si="31"/>
        <v>0</v>
      </c>
      <c r="M211" s="307"/>
      <c r="N211" s="216">
        <f t="shared" si="37"/>
        <v>193</v>
      </c>
      <c r="O211" s="228">
        <f t="shared" si="36"/>
        <v>332</v>
      </c>
      <c r="R211" s="188"/>
      <c r="S211" s="191"/>
      <c r="T211" s="190"/>
    </row>
    <row r="212" spans="1:20" ht="13.75" thickBot="1" x14ac:dyDescent="0.85">
      <c r="A212" s="79">
        <f t="shared" si="32"/>
        <v>194</v>
      </c>
      <c r="B212" s="174">
        <f t="shared" si="33"/>
        <v>315</v>
      </c>
      <c r="C212" s="175" t="str">
        <f t="shared" si="34"/>
        <v/>
      </c>
      <c r="D212" s="176" t="str">
        <f t="shared" si="35"/>
        <v/>
      </c>
      <c r="E212" s="167"/>
      <c r="F212" s="317" t="str">
        <f t="shared" ref="F212:F275" si="42">IF(M212&gt;0,(F211+D212),"")</f>
        <v/>
      </c>
      <c r="G212" s="316">
        <f t="shared" ref="G212:G275" si="43">IF(M212&gt;0,(F212+$E$17+$I$13),0)</f>
        <v>0</v>
      </c>
      <c r="H212" s="177" t="str">
        <f t="shared" si="38"/>
        <v/>
      </c>
      <c r="I212" s="177" t="str">
        <f t="shared" si="39"/>
        <v/>
      </c>
      <c r="J212" s="317" t="str">
        <f t="shared" si="40"/>
        <v/>
      </c>
      <c r="K212" s="171" t="str">
        <f t="shared" si="41"/>
        <v/>
      </c>
      <c r="L212" s="320">
        <f t="shared" ref="L212:L275" si="44">0.052*K$12*G212</f>
        <v>0</v>
      </c>
      <c r="M212" s="307"/>
      <c r="N212" s="216">
        <f t="shared" si="37"/>
        <v>194</v>
      </c>
      <c r="O212" s="228">
        <f t="shared" si="36"/>
        <v>333</v>
      </c>
      <c r="R212" s="188"/>
      <c r="S212" s="191"/>
      <c r="T212" s="190"/>
    </row>
    <row r="213" spans="1:20" ht="13.75" thickBot="1" x14ac:dyDescent="0.85">
      <c r="A213" s="79">
        <f t="shared" ref="A213:A276" si="45">A212+1</f>
        <v>195</v>
      </c>
      <c r="B213" s="174">
        <f t="shared" ref="B213:B276" si="46">IF(M213&lt;=1,(0),IF(M213&lt;3600,(1),IF(M213&gt;=3601,(2),"")))+B212</f>
        <v>315</v>
      </c>
      <c r="C213" s="175" t="str">
        <f t="shared" ref="C213:C276" si="47">IF(M213&gt;0,($I$14-B213),"")</f>
        <v/>
      </c>
      <c r="D213" s="176" t="str">
        <f t="shared" ref="D213:D276" si="48">IF(M213&gt;0,(M213/100),"")</f>
        <v/>
      </c>
      <c r="E213" s="167"/>
      <c r="F213" s="317" t="str">
        <f t="shared" si="42"/>
        <v/>
      </c>
      <c r="G213" s="316">
        <f t="shared" si="43"/>
        <v>0</v>
      </c>
      <c r="H213" s="177" t="str">
        <f t="shared" si="38"/>
        <v/>
      </c>
      <c r="I213" s="177" t="str">
        <f t="shared" si="39"/>
        <v/>
      </c>
      <c r="J213" s="317" t="str">
        <f t="shared" si="40"/>
        <v/>
      </c>
      <c r="K213" s="171" t="str">
        <f t="shared" si="41"/>
        <v/>
      </c>
      <c r="L213" s="320">
        <f t="shared" si="44"/>
        <v>0</v>
      </c>
      <c r="M213" s="307"/>
      <c r="N213" s="216">
        <f t="shared" si="37"/>
        <v>195</v>
      </c>
      <c r="O213" s="228">
        <f t="shared" ref="O213:O276" si="49">IF(M213&gt;4500,N213*2,O212+1)</f>
        <v>334</v>
      </c>
      <c r="R213" s="188"/>
      <c r="S213" s="191"/>
      <c r="T213" s="190"/>
    </row>
    <row r="214" spans="1:20" ht="13.75" thickBot="1" x14ac:dyDescent="0.85">
      <c r="A214" s="79">
        <f t="shared" si="45"/>
        <v>196</v>
      </c>
      <c r="B214" s="174">
        <f t="shared" si="46"/>
        <v>315</v>
      </c>
      <c r="C214" s="175" t="str">
        <f t="shared" si="47"/>
        <v/>
      </c>
      <c r="D214" s="176" t="str">
        <f t="shared" si="48"/>
        <v/>
      </c>
      <c r="E214" s="167"/>
      <c r="F214" s="317" t="str">
        <f t="shared" si="42"/>
        <v/>
      </c>
      <c r="G214" s="316">
        <f t="shared" si="43"/>
        <v>0</v>
      </c>
      <c r="H214" s="177" t="str">
        <f t="shared" si="38"/>
        <v/>
      </c>
      <c r="I214" s="177" t="str">
        <f t="shared" si="39"/>
        <v/>
      </c>
      <c r="J214" s="317" t="str">
        <f t="shared" si="40"/>
        <v/>
      </c>
      <c r="K214" s="171" t="str">
        <f t="shared" si="41"/>
        <v/>
      </c>
      <c r="L214" s="320">
        <f t="shared" si="44"/>
        <v>0</v>
      </c>
      <c r="M214" s="307"/>
      <c r="N214" s="216">
        <f t="shared" si="37"/>
        <v>196</v>
      </c>
      <c r="O214" s="228">
        <f t="shared" si="49"/>
        <v>335</v>
      </c>
      <c r="R214" s="188"/>
      <c r="S214" s="191"/>
      <c r="T214" s="190"/>
    </row>
    <row r="215" spans="1:20" ht="13.75" thickBot="1" x14ac:dyDescent="0.85">
      <c r="A215" s="79">
        <f t="shared" si="45"/>
        <v>197</v>
      </c>
      <c r="B215" s="174">
        <f t="shared" si="46"/>
        <v>315</v>
      </c>
      <c r="C215" s="175" t="str">
        <f t="shared" si="47"/>
        <v/>
      </c>
      <c r="D215" s="176" t="str">
        <f t="shared" si="48"/>
        <v/>
      </c>
      <c r="E215" s="167"/>
      <c r="F215" s="317" t="str">
        <f t="shared" si="42"/>
        <v/>
      </c>
      <c r="G215" s="316">
        <f t="shared" si="43"/>
        <v>0</v>
      </c>
      <c r="H215" s="177" t="str">
        <f t="shared" si="38"/>
        <v/>
      </c>
      <c r="I215" s="177" t="str">
        <f t="shared" si="39"/>
        <v/>
      </c>
      <c r="J215" s="317" t="str">
        <f t="shared" si="40"/>
        <v/>
      </c>
      <c r="K215" s="171" t="str">
        <f t="shared" si="41"/>
        <v/>
      </c>
      <c r="L215" s="320">
        <f t="shared" si="44"/>
        <v>0</v>
      </c>
      <c r="M215" s="307"/>
      <c r="N215" s="216">
        <f t="shared" si="37"/>
        <v>197</v>
      </c>
      <c r="O215" s="228">
        <f t="shared" si="49"/>
        <v>336</v>
      </c>
      <c r="R215" s="188"/>
      <c r="S215" s="191"/>
      <c r="T215" s="190"/>
    </row>
    <row r="216" spans="1:20" ht="13.75" thickBot="1" x14ac:dyDescent="0.85">
      <c r="A216" s="79">
        <f t="shared" si="45"/>
        <v>198</v>
      </c>
      <c r="B216" s="174">
        <f t="shared" si="46"/>
        <v>315</v>
      </c>
      <c r="C216" s="175" t="str">
        <f t="shared" si="47"/>
        <v/>
      </c>
      <c r="D216" s="176" t="str">
        <f t="shared" si="48"/>
        <v/>
      </c>
      <c r="E216" s="167"/>
      <c r="F216" s="317" t="str">
        <f t="shared" si="42"/>
        <v/>
      </c>
      <c r="G216" s="316">
        <f t="shared" si="43"/>
        <v>0</v>
      </c>
      <c r="H216" s="177" t="str">
        <f t="shared" si="38"/>
        <v/>
      </c>
      <c r="I216" s="177" t="str">
        <f t="shared" si="39"/>
        <v/>
      </c>
      <c r="J216" s="317" t="str">
        <f t="shared" si="40"/>
        <v/>
      </c>
      <c r="K216" s="171" t="str">
        <f t="shared" si="41"/>
        <v/>
      </c>
      <c r="L216" s="320">
        <f t="shared" si="44"/>
        <v>0</v>
      </c>
      <c r="M216" s="307"/>
      <c r="N216" s="216">
        <f t="shared" si="37"/>
        <v>198</v>
      </c>
      <c r="O216" s="228">
        <f t="shared" si="49"/>
        <v>337</v>
      </c>
      <c r="R216" s="188"/>
      <c r="S216" s="191"/>
      <c r="T216" s="190"/>
    </row>
    <row r="217" spans="1:20" ht="13.75" thickBot="1" x14ac:dyDescent="0.85">
      <c r="A217" s="79">
        <f t="shared" si="45"/>
        <v>199</v>
      </c>
      <c r="B217" s="174">
        <f t="shared" si="46"/>
        <v>315</v>
      </c>
      <c r="C217" s="175" t="str">
        <f t="shared" si="47"/>
        <v/>
      </c>
      <c r="D217" s="176" t="str">
        <f t="shared" si="48"/>
        <v/>
      </c>
      <c r="E217" s="167"/>
      <c r="F217" s="317" t="str">
        <f t="shared" si="42"/>
        <v/>
      </c>
      <c r="G217" s="316">
        <f t="shared" si="43"/>
        <v>0</v>
      </c>
      <c r="H217" s="177" t="str">
        <f t="shared" si="38"/>
        <v/>
      </c>
      <c r="I217" s="177" t="str">
        <f t="shared" si="39"/>
        <v/>
      </c>
      <c r="J217" s="317" t="str">
        <f t="shared" si="40"/>
        <v/>
      </c>
      <c r="K217" s="171" t="str">
        <f t="shared" si="41"/>
        <v/>
      </c>
      <c r="L217" s="320">
        <f t="shared" si="44"/>
        <v>0</v>
      </c>
      <c r="M217" s="307"/>
      <c r="N217" s="216">
        <f t="shared" si="37"/>
        <v>199</v>
      </c>
      <c r="O217" s="228">
        <f t="shared" si="49"/>
        <v>338</v>
      </c>
      <c r="R217" s="188"/>
      <c r="S217" s="191"/>
      <c r="T217" s="190"/>
    </row>
    <row r="218" spans="1:20" ht="13.75" thickBot="1" x14ac:dyDescent="0.85">
      <c r="A218" s="79">
        <f t="shared" si="45"/>
        <v>200</v>
      </c>
      <c r="B218" s="174">
        <f t="shared" si="46"/>
        <v>315</v>
      </c>
      <c r="C218" s="175" t="str">
        <f t="shared" si="47"/>
        <v/>
      </c>
      <c r="D218" s="176" t="str">
        <f t="shared" si="48"/>
        <v/>
      </c>
      <c r="E218" s="181">
        <f>SUM(D209:D218)</f>
        <v>0</v>
      </c>
      <c r="F218" s="317" t="str">
        <f t="shared" si="42"/>
        <v/>
      </c>
      <c r="G218" s="316">
        <f t="shared" si="43"/>
        <v>0</v>
      </c>
      <c r="H218" s="177" t="str">
        <f t="shared" si="38"/>
        <v/>
      </c>
      <c r="I218" s="177" t="str">
        <f t="shared" si="39"/>
        <v/>
      </c>
      <c r="J218" s="317" t="str">
        <f t="shared" si="40"/>
        <v/>
      </c>
      <c r="K218" s="171" t="str">
        <f t="shared" si="41"/>
        <v/>
      </c>
      <c r="L218" s="320">
        <f t="shared" si="44"/>
        <v>0</v>
      </c>
      <c r="M218" s="307"/>
      <c r="N218" s="216">
        <f t="shared" si="37"/>
        <v>200</v>
      </c>
      <c r="O218" s="228">
        <f t="shared" si="49"/>
        <v>339</v>
      </c>
      <c r="R218" s="188"/>
      <c r="S218" s="191"/>
      <c r="T218" s="190"/>
    </row>
    <row r="219" spans="1:20" ht="13.75" thickBot="1" x14ac:dyDescent="0.85">
      <c r="A219" s="79">
        <f t="shared" si="45"/>
        <v>201</v>
      </c>
      <c r="B219" s="174">
        <f t="shared" si="46"/>
        <v>315</v>
      </c>
      <c r="C219" s="175" t="str">
        <f t="shared" si="47"/>
        <v/>
      </c>
      <c r="D219" s="176" t="str">
        <f t="shared" si="48"/>
        <v/>
      </c>
      <c r="E219" s="167"/>
      <c r="F219" s="317" t="str">
        <f t="shared" si="42"/>
        <v/>
      </c>
      <c r="G219" s="316">
        <f t="shared" si="43"/>
        <v>0</v>
      </c>
      <c r="H219" s="177" t="str">
        <f t="shared" si="38"/>
        <v/>
      </c>
      <c r="I219" s="177" t="str">
        <f t="shared" si="39"/>
        <v/>
      </c>
      <c r="J219" s="317" t="str">
        <f t="shared" si="40"/>
        <v/>
      </c>
      <c r="K219" s="171" t="str">
        <f t="shared" si="41"/>
        <v/>
      </c>
      <c r="L219" s="320">
        <f t="shared" si="44"/>
        <v>0</v>
      </c>
      <c r="M219" s="307"/>
      <c r="N219" s="216">
        <f t="shared" si="37"/>
        <v>201</v>
      </c>
      <c r="O219" s="228">
        <f t="shared" si="49"/>
        <v>340</v>
      </c>
      <c r="R219" s="188"/>
      <c r="S219" s="191"/>
      <c r="T219" s="190"/>
    </row>
    <row r="220" spans="1:20" ht="13.75" thickBot="1" x14ac:dyDescent="0.85">
      <c r="A220" s="79">
        <f t="shared" si="45"/>
        <v>202</v>
      </c>
      <c r="B220" s="174">
        <f t="shared" si="46"/>
        <v>315</v>
      </c>
      <c r="C220" s="175" t="str">
        <f t="shared" si="47"/>
        <v/>
      </c>
      <c r="D220" s="176" t="str">
        <f t="shared" si="48"/>
        <v/>
      </c>
      <c r="E220" s="167"/>
      <c r="F220" s="317" t="str">
        <f t="shared" si="42"/>
        <v/>
      </c>
      <c r="G220" s="316">
        <f t="shared" si="43"/>
        <v>0</v>
      </c>
      <c r="H220" s="177" t="str">
        <f t="shared" si="38"/>
        <v/>
      </c>
      <c r="I220" s="177" t="str">
        <f t="shared" si="39"/>
        <v/>
      </c>
      <c r="J220" s="317" t="str">
        <f t="shared" si="40"/>
        <v/>
      </c>
      <c r="K220" s="171" t="str">
        <f t="shared" si="41"/>
        <v/>
      </c>
      <c r="L220" s="320">
        <f t="shared" si="44"/>
        <v>0</v>
      </c>
      <c r="M220" s="307"/>
      <c r="N220" s="216">
        <f t="shared" si="37"/>
        <v>202</v>
      </c>
      <c r="O220" s="228">
        <f t="shared" si="49"/>
        <v>341</v>
      </c>
      <c r="R220" s="188"/>
      <c r="S220" s="191"/>
      <c r="T220" s="190"/>
    </row>
    <row r="221" spans="1:20" ht="13.75" thickBot="1" x14ac:dyDescent="0.85">
      <c r="A221" s="79">
        <f t="shared" si="45"/>
        <v>203</v>
      </c>
      <c r="B221" s="174">
        <f t="shared" si="46"/>
        <v>315</v>
      </c>
      <c r="C221" s="175" t="str">
        <f t="shared" si="47"/>
        <v/>
      </c>
      <c r="D221" s="176" t="str">
        <f t="shared" si="48"/>
        <v/>
      </c>
      <c r="E221" s="167"/>
      <c r="F221" s="317" t="str">
        <f t="shared" si="42"/>
        <v/>
      </c>
      <c r="G221" s="316">
        <f t="shared" si="43"/>
        <v>0</v>
      </c>
      <c r="H221" s="177" t="str">
        <f t="shared" si="38"/>
        <v/>
      </c>
      <c r="I221" s="177" t="str">
        <f t="shared" si="39"/>
        <v/>
      </c>
      <c r="J221" s="317" t="str">
        <f t="shared" si="40"/>
        <v/>
      </c>
      <c r="K221" s="171" t="str">
        <f t="shared" si="41"/>
        <v/>
      </c>
      <c r="L221" s="320">
        <f t="shared" si="44"/>
        <v>0</v>
      </c>
      <c r="M221" s="307"/>
      <c r="N221" s="216">
        <f t="shared" si="37"/>
        <v>203</v>
      </c>
      <c r="O221" s="228">
        <f t="shared" si="49"/>
        <v>342</v>
      </c>
      <c r="R221" s="188"/>
      <c r="S221" s="191"/>
      <c r="T221" s="190"/>
    </row>
    <row r="222" spans="1:20" ht="13.75" thickBot="1" x14ac:dyDescent="0.85">
      <c r="A222" s="79">
        <f t="shared" si="45"/>
        <v>204</v>
      </c>
      <c r="B222" s="174">
        <f t="shared" si="46"/>
        <v>315</v>
      </c>
      <c r="C222" s="175" t="str">
        <f t="shared" si="47"/>
        <v/>
      </c>
      <c r="D222" s="176" t="str">
        <f t="shared" si="48"/>
        <v/>
      </c>
      <c r="E222" s="167"/>
      <c r="F222" s="317" t="str">
        <f t="shared" si="42"/>
        <v/>
      </c>
      <c r="G222" s="316">
        <f t="shared" si="43"/>
        <v>0</v>
      </c>
      <c r="H222" s="177" t="str">
        <f t="shared" si="38"/>
        <v/>
      </c>
      <c r="I222" s="177" t="str">
        <f t="shared" si="39"/>
        <v/>
      </c>
      <c r="J222" s="317" t="str">
        <f t="shared" si="40"/>
        <v/>
      </c>
      <c r="K222" s="171" t="str">
        <f t="shared" si="41"/>
        <v/>
      </c>
      <c r="L222" s="320">
        <f t="shared" si="44"/>
        <v>0</v>
      </c>
      <c r="M222" s="307"/>
      <c r="N222" s="216">
        <f t="shared" si="37"/>
        <v>204</v>
      </c>
      <c r="O222" s="228">
        <f t="shared" si="49"/>
        <v>343</v>
      </c>
      <c r="R222" s="188"/>
      <c r="S222" s="191"/>
      <c r="T222" s="190"/>
    </row>
    <row r="223" spans="1:20" ht="13.75" thickBot="1" x14ac:dyDescent="0.85">
      <c r="A223" s="79">
        <f t="shared" si="45"/>
        <v>205</v>
      </c>
      <c r="B223" s="174">
        <f t="shared" si="46"/>
        <v>315</v>
      </c>
      <c r="C223" s="175" t="str">
        <f t="shared" si="47"/>
        <v/>
      </c>
      <c r="D223" s="176" t="str">
        <f t="shared" si="48"/>
        <v/>
      </c>
      <c r="E223" s="167"/>
      <c r="F223" s="317" t="str">
        <f t="shared" si="42"/>
        <v/>
      </c>
      <c r="G223" s="316">
        <f t="shared" si="43"/>
        <v>0</v>
      </c>
      <c r="H223" s="177" t="str">
        <f t="shared" si="38"/>
        <v/>
      </c>
      <c r="I223" s="177" t="str">
        <f t="shared" si="39"/>
        <v/>
      </c>
      <c r="J223" s="317" t="str">
        <f t="shared" si="40"/>
        <v/>
      </c>
      <c r="K223" s="171" t="str">
        <f t="shared" si="41"/>
        <v/>
      </c>
      <c r="L223" s="320">
        <f t="shared" si="44"/>
        <v>0</v>
      </c>
      <c r="M223" s="307"/>
      <c r="N223" s="216">
        <f t="shared" si="37"/>
        <v>205</v>
      </c>
      <c r="O223" s="228">
        <f t="shared" si="49"/>
        <v>344</v>
      </c>
      <c r="R223" s="188"/>
      <c r="S223" s="191"/>
      <c r="T223" s="190"/>
    </row>
    <row r="224" spans="1:20" ht="13.75" thickBot="1" x14ac:dyDescent="0.85">
      <c r="A224" s="79">
        <f t="shared" si="45"/>
        <v>206</v>
      </c>
      <c r="B224" s="174">
        <f t="shared" si="46"/>
        <v>315</v>
      </c>
      <c r="C224" s="175" t="str">
        <f t="shared" si="47"/>
        <v/>
      </c>
      <c r="D224" s="176" t="str">
        <f t="shared" si="48"/>
        <v/>
      </c>
      <c r="E224" s="167"/>
      <c r="F224" s="317" t="str">
        <f t="shared" si="42"/>
        <v/>
      </c>
      <c r="G224" s="316">
        <f t="shared" si="43"/>
        <v>0</v>
      </c>
      <c r="H224" s="177" t="str">
        <f t="shared" si="38"/>
        <v/>
      </c>
      <c r="I224" s="177" t="str">
        <f t="shared" si="39"/>
        <v/>
      </c>
      <c r="J224" s="317" t="str">
        <f t="shared" si="40"/>
        <v/>
      </c>
      <c r="K224" s="171" t="str">
        <f t="shared" si="41"/>
        <v/>
      </c>
      <c r="L224" s="320">
        <f t="shared" si="44"/>
        <v>0</v>
      </c>
      <c r="M224" s="307"/>
      <c r="N224" s="216">
        <f t="shared" si="37"/>
        <v>206</v>
      </c>
      <c r="O224" s="228">
        <f t="shared" si="49"/>
        <v>345</v>
      </c>
      <c r="R224" s="188"/>
      <c r="S224" s="191"/>
      <c r="T224" s="190"/>
    </row>
    <row r="225" spans="1:20" ht="13.75" thickBot="1" x14ac:dyDescent="0.85">
      <c r="A225" s="79">
        <f t="shared" si="45"/>
        <v>207</v>
      </c>
      <c r="B225" s="174">
        <f t="shared" si="46"/>
        <v>315</v>
      </c>
      <c r="C225" s="175" t="str">
        <f t="shared" si="47"/>
        <v/>
      </c>
      <c r="D225" s="176" t="str">
        <f t="shared" si="48"/>
        <v/>
      </c>
      <c r="E225" s="167"/>
      <c r="F225" s="317" t="str">
        <f t="shared" si="42"/>
        <v/>
      </c>
      <c r="G225" s="316">
        <f t="shared" si="43"/>
        <v>0</v>
      </c>
      <c r="H225" s="177" t="str">
        <f t="shared" si="38"/>
        <v/>
      </c>
      <c r="I225" s="177" t="str">
        <f t="shared" si="39"/>
        <v/>
      </c>
      <c r="J225" s="317" t="str">
        <f t="shared" si="40"/>
        <v/>
      </c>
      <c r="K225" s="171" t="str">
        <f t="shared" si="41"/>
        <v/>
      </c>
      <c r="L225" s="320">
        <f t="shared" si="44"/>
        <v>0</v>
      </c>
      <c r="M225" s="307"/>
      <c r="N225" s="216">
        <f t="shared" si="37"/>
        <v>207</v>
      </c>
      <c r="O225" s="228">
        <f t="shared" si="49"/>
        <v>346</v>
      </c>
      <c r="R225" s="188"/>
      <c r="S225" s="191"/>
      <c r="T225" s="190"/>
    </row>
    <row r="226" spans="1:20" ht="13.75" thickBot="1" x14ac:dyDescent="0.85">
      <c r="A226" s="79">
        <f t="shared" si="45"/>
        <v>208</v>
      </c>
      <c r="B226" s="174">
        <f t="shared" si="46"/>
        <v>315</v>
      </c>
      <c r="C226" s="175" t="str">
        <f t="shared" si="47"/>
        <v/>
      </c>
      <c r="D226" s="176" t="str">
        <f t="shared" si="48"/>
        <v/>
      </c>
      <c r="E226" s="167"/>
      <c r="F226" s="317" t="str">
        <f t="shared" si="42"/>
        <v/>
      </c>
      <c r="G226" s="316">
        <f t="shared" si="43"/>
        <v>0</v>
      </c>
      <c r="H226" s="177" t="str">
        <f t="shared" si="38"/>
        <v/>
      </c>
      <c r="I226" s="177" t="str">
        <f t="shared" si="39"/>
        <v/>
      </c>
      <c r="J226" s="317" t="str">
        <f t="shared" si="40"/>
        <v/>
      </c>
      <c r="K226" s="171" t="str">
        <f t="shared" si="41"/>
        <v/>
      </c>
      <c r="L226" s="320">
        <f t="shared" si="44"/>
        <v>0</v>
      </c>
      <c r="M226" s="307"/>
      <c r="N226" s="216">
        <f t="shared" si="37"/>
        <v>208</v>
      </c>
      <c r="O226" s="228">
        <f t="shared" si="49"/>
        <v>347</v>
      </c>
      <c r="R226" s="188"/>
      <c r="S226" s="191"/>
      <c r="T226" s="190"/>
    </row>
    <row r="227" spans="1:20" ht="13.75" thickBot="1" x14ac:dyDescent="0.85">
      <c r="A227" s="79">
        <f t="shared" si="45"/>
        <v>209</v>
      </c>
      <c r="B227" s="174">
        <f t="shared" si="46"/>
        <v>315</v>
      </c>
      <c r="C227" s="175" t="str">
        <f t="shared" si="47"/>
        <v/>
      </c>
      <c r="D227" s="176" t="str">
        <f t="shared" si="48"/>
        <v/>
      </c>
      <c r="E227" s="167"/>
      <c r="F227" s="317" t="str">
        <f t="shared" si="42"/>
        <v/>
      </c>
      <c r="G227" s="316">
        <f t="shared" si="43"/>
        <v>0</v>
      </c>
      <c r="H227" s="177" t="str">
        <f t="shared" si="38"/>
        <v/>
      </c>
      <c r="I227" s="177" t="str">
        <f t="shared" si="39"/>
        <v/>
      </c>
      <c r="J227" s="317" t="str">
        <f t="shared" si="40"/>
        <v/>
      </c>
      <c r="K227" s="171" t="str">
        <f t="shared" si="41"/>
        <v/>
      </c>
      <c r="L227" s="320">
        <f t="shared" si="44"/>
        <v>0</v>
      </c>
      <c r="M227" s="307"/>
      <c r="N227" s="216">
        <f t="shared" si="37"/>
        <v>209</v>
      </c>
      <c r="O227" s="228">
        <f t="shared" si="49"/>
        <v>348</v>
      </c>
      <c r="R227" s="188"/>
      <c r="S227" s="191"/>
      <c r="T227" s="190"/>
    </row>
    <row r="228" spans="1:20" ht="13.75" thickBot="1" x14ac:dyDescent="0.85">
      <c r="A228" s="79">
        <f t="shared" si="45"/>
        <v>210</v>
      </c>
      <c r="B228" s="174">
        <f t="shared" si="46"/>
        <v>315</v>
      </c>
      <c r="C228" s="175" t="str">
        <f t="shared" si="47"/>
        <v/>
      </c>
      <c r="D228" s="176" t="str">
        <f t="shared" si="48"/>
        <v/>
      </c>
      <c r="E228" s="181">
        <f>SUM(D219:D228)</f>
        <v>0</v>
      </c>
      <c r="F228" s="317" t="str">
        <f t="shared" si="42"/>
        <v/>
      </c>
      <c r="G228" s="316">
        <f t="shared" si="43"/>
        <v>0</v>
      </c>
      <c r="H228" s="177" t="str">
        <f t="shared" si="38"/>
        <v/>
      </c>
      <c r="I228" s="177" t="str">
        <f t="shared" si="39"/>
        <v/>
      </c>
      <c r="J228" s="317" t="str">
        <f t="shared" si="40"/>
        <v/>
      </c>
      <c r="K228" s="171" t="str">
        <f t="shared" si="41"/>
        <v/>
      </c>
      <c r="L228" s="320">
        <f t="shared" si="44"/>
        <v>0</v>
      </c>
      <c r="M228" s="307"/>
      <c r="N228" s="216">
        <f t="shared" si="37"/>
        <v>210</v>
      </c>
      <c r="O228" s="228">
        <f t="shared" si="49"/>
        <v>349</v>
      </c>
      <c r="R228" s="188"/>
      <c r="S228" s="191"/>
      <c r="T228" s="190"/>
    </row>
    <row r="229" spans="1:20" ht="13.75" thickBot="1" x14ac:dyDescent="0.85">
      <c r="A229" s="79">
        <f t="shared" si="45"/>
        <v>211</v>
      </c>
      <c r="B229" s="174">
        <f t="shared" si="46"/>
        <v>315</v>
      </c>
      <c r="C229" s="175" t="str">
        <f t="shared" si="47"/>
        <v/>
      </c>
      <c r="D229" s="176" t="str">
        <f t="shared" si="48"/>
        <v/>
      </c>
      <c r="E229" s="167"/>
      <c r="F229" s="317" t="str">
        <f t="shared" si="42"/>
        <v/>
      </c>
      <c r="G229" s="316">
        <f t="shared" si="43"/>
        <v>0</v>
      </c>
      <c r="H229" s="177" t="str">
        <f t="shared" si="38"/>
        <v/>
      </c>
      <c r="I229" s="177" t="str">
        <f t="shared" si="39"/>
        <v/>
      </c>
      <c r="J229" s="317" t="str">
        <f t="shared" si="40"/>
        <v/>
      </c>
      <c r="K229" s="171" t="str">
        <f t="shared" si="41"/>
        <v/>
      </c>
      <c r="L229" s="320">
        <f t="shared" si="44"/>
        <v>0</v>
      </c>
      <c r="M229" s="307"/>
      <c r="N229" s="216">
        <f t="shared" si="37"/>
        <v>211</v>
      </c>
      <c r="O229" s="228">
        <f t="shared" si="49"/>
        <v>350</v>
      </c>
      <c r="R229" s="188"/>
      <c r="S229" s="191"/>
      <c r="T229" s="190"/>
    </row>
    <row r="230" spans="1:20" ht="13.75" thickBot="1" x14ac:dyDescent="0.85">
      <c r="A230" s="79">
        <f t="shared" si="45"/>
        <v>212</v>
      </c>
      <c r="B230" s="174">
        <f t="shared" si="46"/>
        <v>315</v>
      </c>
      <c r="C230" s="175" t="str">
        <f t="shared" si="47"/>
        <v/>
      </c>
      <c r="D230" s="176" t="str">
        <f t="shared" si="48"/>
        <v/>
      </c>
      <c r="E230" s="167"/>
      <c r="F230" s="317" t="str">
        <f t="shared" si="42"/>
        <v/>
      </c>
      <c r="G230" s="316">
        <f t="shared" si="43"/>
        <v>0</v>
      </c>
      <c r="H230" s="177" t="str">
        <f t="shared" si="38"/>
        <v/>
      </c>
      <c r="I230" s="177" t="str">
        <f t="shared" si="39"/>
        <v/>
      </c>
      <c r="J230" s="317" t="str">
        <f t="shared" si="40"/>
        <v/>
      </c>
      <c r="K230" s="171" t="str">
        <f t="shared" si="41"/>
        <v/>
      </c>
      <c r="L230" s="320">
        <f t="shared" si="44"/>
        <v>0</v>
      </c>
      <c r="M230" s="307"/>
      <c r="N230" s="216">
        <f t="shared" si="37"/>
        <v>212</v>
      </c>
      <c r="O230" s="228">
        <f t="shared" si="49"/>
        <v>351</v>
      </c>
      <c r="R230" s="188"/>
      <c r="S230" s="191"/>
      <c r="T230" s="190"/>
    </row>
    <row r="231" spans="1:20" ht="13.75" thickBot="1" x14ac:dyDescent="0.85">
      <c r="A231" s="79">
        <f t="shared" si="45"/>
        <v>213</v>
      </c>
      <c r="B231" s="174">
        <f t="shared" si="46"/>
        <v>315</v>
      </c>
      <c r="C231" s="175" t="str">
        <f t="shared" si="47"/>
        <v/>
      </c>
      <c r="D231" s="176" t="str">
        <f t="shared" si="48"/>
        <v/>
      </c>
      <c r="E231" s="167"/>
      <c r="F231" s="317" t="str">
        <f t="shared" si="42"/>
        <v/>
      </c>
      <c r="G231" s="316">
        <f t="shared" si="43"/>
        <v>0</v>
      </c>
      <c r="H231" s="177" t="str">
        <f t="shared" si="38"/>
        <v/>
      </c>
      <c r="I231" s="177" t="str">
        <f t="shared" si="39"/>
        <v/>
      </c>
      <c r="J231" s="317" t="str">
        <f t="shared" si="40"/>
        <v/>
      </c>
      <c r="K231" s="171" t="str">
        <f t="shared" si="41"/>
        <v/>
      </c>
      <c r="L231" s="320">
        <f t="shared" si="44"/>
        <v>0</v>
      </c>
      <c r="M231" s="307"/>
      <c r="N231" s="216">
        <f t="shared" si="37"/>
        <v>213</v>
      </c>
      <c r="O231" s="228">
        <f t="shared" si="49"/>
        <v>352</v>
      </c>
      <c r="R231" s="188"/>
      <c r="S231" s="191"/>
      <c r="T231" s="190"/>
    </row>
    <row r="232" spans="1:20" ht="13.75" thickBot="1" x14ac:dyDescent="0.85">
      <c r="A232" s="79">
        <f t="shared" si="45"/>
        <v>214</v>
      </c>
      <c r="B232" s="174">
        <f t="shared" si="46"/>
        <v>315</v>
      </c>
      <c r="C232" s="175" t="str">
        <f t="shared" si="47"/>
        <v/>
      </c>
      <c r="D232" s="176" t="str">
        <f t="shared" si="48"/>
        <v/>
      </c>
      <c r="E232" s="167"/>
      <c r="F232" s="317" t="str">
        <f t="shared" si="42"/>
        <v/>
      </c>
      <c r="G232" s="316">
        <f t="shared" si="43"/>
        <v>0</v>
      </c>
      <c r="H232" s="177" t="str">
        <f t="shared" si="38"/>
        <v/>
      </c>
      <c r="I232" s="177" t="str">
        <f t="shared" si="39"/>
        <v/>
      </c>
      <c r="J232" s="317" t="str">
        <f t="shared" si="40"/>
        <v/>
      </c>
      <c r="K232" s="171" t="str">
        <f t="shared" si="41"/>
        <v/>
      </c>
      <c r="L232" s="320">
        <f t="shared" si="44"/>
        <v>0</v>
      </c>
      <c r="M232" s="307"/>
      <c r="N232" s="216">
        <f t="shared" si="37"/>
        <v>214</v>
      </c>
      <c r="O232" s="228">
        <f t="shared" si="49"/>
        <v>353</v>
      </c>
      <c r="R232" s="188"/>
      <c r="S232" s="191"/>
      <c r="T232" s="190"/>
    </row>
    <row r="233" spans="1:20" ht="13.75" thickBot="1" x14ac:dyDescent="0.85">
      <c r="A233" s="79">
        <f t="shared" si="45"/>
        <v>215</v>
      </c>
      <c r="B233" s="174">
        <f t="shared" si="46"/>
        <v>315</v>
      </c>
      <c r="C233" s="175" t="str">
        <f t="shared" si="47"/>
        <v/>
      </c>
      <c r="D233" s="176" t="str">
        <f t="shared" si="48"/>
        <v/>
      </c>
      <c r="E233" s="167"/>
      <c r="F233" s="317" t="str">
        <f t="shared" si="42"/>
        <v/>
      </c>
      <c r="G233" s="316">
        <f t="shared" si="43"/>
        <v>0</v>
      </c>
      <c r="H233" s="177" t="str">
        <f t="shared" si="38"/>
        <v/>
      </c>
      <c r="I233" s="177" t="str">
        <f t="shared" si="39"/>
        <v/>
      </c>
      <c r="J233" s="317" t="str">
        <f t="shared" si="40"/>
        <v/>
      </c>
      <c r="K233" s="171" t="str">
        <f t="shared" si="41"/>
        <v/>
      </c>
      <c r="L233" s="320">
        <f t="shared" si="44"/>
        <v>0</v>
      </c>
      <c r="M233" s="307"/>
      <c r="N233" s="216">
        <f t="shared" si="37"/>
        <v>215</v>
      </c>
      <c r="O233" s="228">
        <f t="shared" si="49"/>
        <v>354</v>
      </c>
      <c r="R233" s="188"/>
      <c r="S233" s="191"/>
      <c r="T233" s="190"/>
    </row>
    <row r="234" spans="1:20" ht="13.75" thickBot="1" x14ac:dyDescent="0.85">
      <c r="A234" s="79">
        <f t="shared" si="45"/>
        <v>216</v>
      </c>
      <c r="B234" s="174">
        <f t="shared" si="46"/>
        <v>315</v>
      </c>
      <c r="C234" s="175" t="str">
        <f t="shared" si="47"/>
        <v/>
      </c>
      <c r="D234" s="176" t="str">
        <f t="shared" si="48"/>
        <v/>
      </c>
      <c r="E234" s="167"/>
      <c r="F234" s="317" t="str">
        <f t="shared" si="42"/>
        <v/>
      </c>
      <c r="G234" s="316">
        <f t="shared" si="43"/>
        <v>0</v>
      </c>
      <c r="H234" s="177" t="str">
        <f t="shared" si="38"/>
        <v/>
      </c>
      <c r="I234" s="177" t="str">
        <f t="shared" si="39"/>
        <v/>
      </c>
      <c r="J234" s="317" t="str">
        <f t="shared" si="40"/>
        <v/>
      </c>
      <c r="K234" s="171" t="str">
        <f t="shared" si="41"/>
        <v/>
      </c>
      <c r="L234" s="320">
        <f t="shared" si="44"/>
        <v>0</v>
      </c>
      <c r="M234" s="307"/>
      <c r="N234" s="216">
        <f t="shared" si="37"/>
        <v>216</v>
      </c>
      <c r="O234" s="228">
        <f t="shared" si="49"/>
        <v>355</v>
      </c>
      <c r="R234" s="188"/>
      <c r="S234" s="191"/>
      <c r="T234" s="190"/>
    </row>
    <row r="235" spans="1:20" ht="13.75" thickBot="1" x14ac:dyDescent="0.85">
      <c r="A235" s="79">
        <f t="shared" si="45"/>
        <v>217</v>
      </c>
      <c r="B235" s="174">
        <f t="shared" si="46"/>
        <v>315</v>
      </c>
      <c r="C235" s="175" t="str">
        <f t="shared" si="47"/>
        <v/>
      </c>
      <c r="D235" s="176" t="str">
        <f t="shared" si="48"/>
        <v/>
      </c>
      <c r="E235" s="167"/>
      <c r="F235" s="317" t="str">
        <f t="shared" si="42"/>
        <v/>
      </c>
      <c r="G235" s="316">
        <f t="shared" si="43"/>
        <v>0</v>
      </c>
      <c r="H235" s="177" t="str">
        <f t="shared" si="38"/>
        <v/>
      </c>
      <c r="I235" s="177" t="str">
        <f t="shared" si="39"/>
        <v/>
      </c>
      <c r="J235" s="317" t="str">
        <f t="shared" si="40"/>
        <v/>
      </c>
      <c r="K235" s="171" t="str">
        <f t="shared" si="41"/>
        <v/>
      </c>
      <c r="L235" s="320">
        <f t="shared" si="44"/>
        <v>0</v>
      </c>
      <c r="M235" s="307"/>
      <c r="N235" s="216">
        <f t="shared" si="37"/>
        <v>217</v>
      </c>
      <c r="O235" s="228">
        <f t="shared" si="49"/>
        <v>356</v>
      </c>
      <c r="R235" s="188"/>
      <c r="S235" s="191"/>
      <c r="T235" s="190"/>
    </row>
    <row r="236" spans="1:20" ht="13.75" thickBot="1" x14ac:dyDescent="0.85">
      <c r="A236" s="79">
        <f t="shared" si="45"/>
        <v>218</v>
      </c>
      <c r="B236" s="174">
        <f t="shared" si="46"/>
        <v>315</v>
      </c>
      <c r="C236" s="175" t="str">
        <f t="shared" si="47"/>
        <v/>
      </c>
      <c r="D236" s="176" t="str">
        <f t="shared" si="48"/>
        <v/>
      </c>
      <c r="E236" s="167"/>
      <c r="F236" s="317" t="str">
        <f t="shared" si="42"/>
        <v/>
      </c>
      <c r="G236" s="316">
        <f t="shared" si="43"/>
        <v>0</v>
      </c>
      <c r="H236" s="177" t="str">
        <f t="shared" si="38"/>
        <v/>
      </c>
      <c r="I236" s="177" t="str">
        <f t="shared" si="39"/>
        <v/>
      </c>
      <c r="J236" s="317" t="str">
        <f t="shared" si="40"/>
        <v/>
      </c>
      <c r="K236" s="171" t="str">
        <f t="shared" si="41"/>
        <v/>
      </c>
      <c r="L236" s="320">
        <f t="shared" si="44"/>
        <v>0</v>
      </c>
      <c r="M236" s="307"/>
      <c r="N236" s="216">
        <f t="shared" si="37"/>
        <v>218</v>
      </c>
      <c r="O236" s="228">
        <f t="shared" si="49"/>
        <v>357</v>
      </c>
      <c r="R236" s="188"/>
      <c r="S236" s="191"/>
      <c r="T236" s="190"/>
    </row>
    <row r="237" spans="1:20" ht="13.75" thickBot="1" x14ac:dyDescent="0.85">
      <c r="A237" s="79">
        <f t="shared" si="45"/>
        <v>219</v>
      </c>
      <c r="B237" s="174">
        <f t="shared" si="46"/>
        <v>315</v>
      </c>
      <c r="C237" s="175" t="str">
        <f t="shared" si="47"/>
        <v/>
      </c>
      <c r="D237" s="176" t="str">
        <f t="shared" si="48"/>
        <v/>
      </c>
      <c r="E237" s="167"/>
      <c r="F237" s="317" t="str">
        <f t="shared" si="42"/>
        <v/>
      </c>
      <c r="G237" s="316">
        <f t="shared" si="43"/>
        <v>0</v>
      </c>
      <c r="H237" s="177" t="str">
        <f t="shared" si="38"/>
        <v/>
      </c>
      <c r="I237" s="177" t="str">
        <f t="shared" si="39"/>
        <v/>
      </c>
      <c r="J237" s="317" t="str">
        <f t="shared" si="40"/>
        <v/>
      </c>
      <c r="K237" s="171" t="str">
        <f t="shared" si="41"/>
        <v/>
      </c>
      <c r="L237" s="320">
        <f t="shared" si="44"/>
        <v>0</v>
      </c>
      <c r="M237" s="307"/>
      <c r="N237" s="216">
        <f t="shared" si="37"/>
        <v>219</v>
      </c>
      <c r="O237" s="228">
        <f t="shared" si="49"/>
        <v>358</v>
      </c>
      <c r="R237" s="188"/>
      <c r="S237" s="191"/>
      <c r="T237" s="190"/>
    </row>
    <row r="238" spans="1:20" ht="13.75" thickBot="1" x14ac:dyDescent="0.85">
      <c r="A238" s="79">
        <f t="shared" si="45"/>
        <v>220</v>
      </c>
      <c r="B238" s="174">
        <f t="shared" si="46"/>
        <v>315</v>
      </c>
      <c r="C238" s="175" t="str">
        <f t="shared" si="47"/>
        <v/>
      </c>
      <c r="D238" s="176" t="str">
        <f t="shared" si="48"/>
        <v/>
      </c>
      <c r="E238" s="181">
        <f>SUM(D229:D238)</f>
        <v>0</v>
      </c>
      <c r="F238" s="317" t="str">
        <f t="shared" si="42"/>
        <v/>
      </c>
      <c r="G238" s="316">
        <f t="shared" si="43"/>
        <v>0</v>
      </c>
      <c r="H238" s="177" t="str">
        <f t="shared" si="38"/>
        <v/>
      </c>
      <c r="I238" s="177" t="str">
        <f t="shared" si="39"/>
        <v/>
      </c>
      <c r="J238" s="317" t="str">
        <f t="shared" si="40"/>
        <v/>
      </c>
      <c r="K238" s="171" t="str">
        <f t="shared" si="41"/>
        <v/>
      </c>
      <c r="L238" s="320">
        <f t="shared" si="44"/>
        <v>0</v>
      </c>
      <c r="M238" s="307"/>
      <c r="N238" s="216">
        <f t="shared" si="37"/>
        <v>220</v>
      </c>
      <c r="O238" s="228">
        <f t="shared" si="49"/>
        <v>359</v>
      </c>
      <c r="R238" s="188"/>
      <c r="S238" s="191"/>
      <c r="T238" s="190"/>
    </row>
    <row r="239" spans="1:20" ht="13.75" thickBot="1" x14ac:dyDescent="0.85">
      <c r="A239" s="79">
        <f t="shared" si="45"/>
        <v>221</v>
      </c>
      <c r="B239" s="174">
        <f t="shared" si="46"/>
        <v>315</v>
      </c>
      <c r="C239" s="175" t="str">
        <f t="shared" si="47"/>
        <v/>
      </c>
      <c r="D239" s="176" t="str">
        <f t="shared" si="48"/>
        <v/>
      </c>
      <c r="E239" s="167"/>
      <c r="F239" s="317" t="str">
        <f t="shared" si="42"/>
        <v/>
      </c>
      <c r="G239" s="316">
        <f t="shared" si="43"/>
        <v>0</v>
      </c>
      <c r="H239" s="177" t="str">
        <f t="shared" si="38"/>
        <v/>
      </c>
      <c r="I239" s="177" t="str">
        <f t="shared" si="39"/>
        <v/>
      </c>
      <c r="J239" s="317" t="str">
        <f t="shared" si="40"/>
        <v/>
      </c>
      <c r="K239" s="171" t="str">
        <f t="shared" si="41"/>
        <v/>
      </c>
      <c r="L239" s="320">
        <f t="shared" si="44"/>
        <v>0</v>
      </c>
      <c r="M239" s="307"/>
      <c r="N239" s="216">
        <f t="shared" si="37"/>
        <v>221</v>
      </c>
      <c r="O239" s="228">
        <f t="shared" si="49"/>
        <v>360</v>
      </c>
      <c r="R239" s="188"/>
      <c r="S239" s="191"/>
      <c r="T239" s="190"/>
    </row>
    <row r="240" spans="1:20" ht="13.75" thickBot="1" x14ac:dyDescent="0.85">
      <c r="A240" s="79">
        <f t="shared" si="45"/>
        <v>222</v>
      </c>
      <c r="B240" s="174">
        <f t="shared" si="46"/>
        <v>315</v>
      </c>
      <c r="C240" s="175" t="str">
        <f t="shared" si="47"/>
        <v/>
      </c>
      <c r="D240" s="176" t="str">
        <f t="shared" si="48"/>
        <v/>
      </c>
      <c r="E240" s="167"/>
      <c r="F240" s="317" t="str">
        <f t="shared" si="42"/>
        <v/>
      </c>
      <c r="G240" s="316">
        <f t="shared" si="43"/>
        <v>0</v>
      </c>
      <c r="H240" s="177" t="str">
        <f t="shared" si="38"/>
        <v/>
      </c>
      <c r="I240" s="177" t="str">
        <f t="shared" si="39"/>
        <v/>
      </c>
      <c r="J240" s="317" t="str">
        <f t="shared" si="40"/>
        <v/>
      </c>
      <c r="K240" s="171" t="str">
        <f t="shared" si="41"/>
        <v/>
      </c>
      <c r="L240" s="320">
        <f t="shared" si="44"/>
        <v>0</v>
      </c>
      <c r="M240" s="307"/>
      <c r="N240" s="216">
        <f t="shared" si="37"/>
        <v>222</v>
      </c>
      <c r="O240" s="228">
        <f t="shared" si="49"/>
        <v>361</v>
      </c>
      <c r="R240" s="188"/>
      <c r="S240" s="191"/>
      <c r="T240" s="190"/>
    </row>
    <row r="241" spans="1:20" ht="13.75" thickBot="1" x14ac:dyDescent="0.85">
      <c r="A241" s="79">
        <f t="shared" si="45"/>
        <v>223</v>
      </c>
      <c r="B241" s="174">
        <f t="shared" si="46"/>
        <v>315</v>
      </c>
      <c r="C241" s="175" t="str">
        <f t="shared" si="47"/>
        <v/>
      </c>
      <c r="D241" s="176" t="str">
        <f t="shared" si="48"/>
        <v/>
      </c>
      <c r="E241" s="167"/>
      <c r="F241" s="317" t="str">
        <f t="shared" si="42"/>
        <v/>
      </c>
      <c r="G241" s="316">
        <f t="shared" si="43"/>
        <v>0</v>
      </c>
      <c r="H241" s="177" t="str">
        <f t="shared" si="38"/>
        <v/>
      </c>
      <c r="I241" s="177" t="str">
        <f t="shared" si="39"/>
        <v/>
      </c>
      <c r="J241" s="317" t="str">
        <f t="shared" si="40"/>
        <v/>
      </c>
      <c r="K241" s="171" t="str">
        <f t="shared" si="41"/>
        <v/>
      </c>
      <c r="L241" s="320">
        <f t="shared" si="44"/>
        <v>0</v>
      </c>
      <c r="M241" s="307"/>
      <c r="N241" s="216">
        <f t="shared" si="37"/>
        <v>223</v>
      </c>
      <c r="O241" s="228">
        <f t="shared" si="49"/>
        <v>362</v>
      </c>
      <c r="R241" s="188"/>
      <c r="S241" s="191"/>
      <c r="T241" s="190"/>
    </row>
    <row r="242" spans="1:20" ht="13.75" thickBot="1" x14ac:dyDescent="0.85">
      <c r="A242" s="79">
        <f t="shared" si="45"/>
        <v>224</v>
      </c>
      <c r="B242" s="174">
        <f t="shared" si="46"/>
        <v>315</v>
      </c>
      <c r="C242" s="175" t="str">
        <f t="shared" si="47"/>
        <v/>
      </c>
      <c r="D242" s="176" t="str">
        <f t="shared" si="48"/>
        <v/>
      </c>
      <c r="E242" s="167"/>
      <c r="F242" s="317" t="str">
        <f t="shared" si="42"/>
        <v/>
      </c>
      <c r="G242" s="316">
        <f t="shared" si="43"/>
        <v>0</v>
      </c>
      <c r="H242" s="177" t="str">
        <f t="shared" si="38"/>
        <v/>
      </c>
      <c r="I242" s="177" t="str">
        <f t="shared" si="39"/>
        <v/>
      </c>
      <c r="J242" s="317" t="str">
        <f t="shared" si="40"/>
        <v/>
      </c>
      <c r="K242" s="171" t="str">
        <f t="shared" si="41"/>
        <v/>
      </c>
      <c r="L242" s="320">
        <f t="shared" si="44"/>
        <v>0</v>
      </c>
      <c r="M242" s="307"/>
      <c r="N242" s="216">
        <f t="shared" si="37"/>
        <v>224</v>
      </c>
      <c r="O242" s="228">
        <f t="shared" si="49"/>
        <v>363</v>
      </c>
      <c r="R242" s="188"/>
      <c r="S242" s="191"/>
      <c r="T242" s="190"/>
    </row>
    <row r="243" spans="1:20" ht="13.75" thickBot="1" x14ac:dyDescent="0.85">
      <c r="A243" s="79">
        <f t="shared" si="45"/>
        <v>225</v>
      </c>
      <c r="B243" s="174">
        <f t="shared" si="46"/>
        <v>315</v>
      </c>
      <c r="C243" s="175" t="str">
        <f t="shared" si="47"/>
        <v/>
      </c>
      <c r="D243" s="176" t="str">
        <f t="shared" si="48"/>
        <v/>
      </c>
      <c r="E243" s="167"/>
      <c r="F243" s="317" t="str">
        <f t="shared" si="42"/>
        <v/>
      </c>
      <c r="G243" s="316">
        <f t="shared" si="43"/>
        <v>0</v>
      </c>
      <c r="H243" s="177" t="str">
        <f t="shared" si="38"/>
        <v/>
      </c>
      <c r="I243" s="177" t="str">
        <f t="shared" si="39"/>
        <v/>
      </c>
      <c r="J243" s="317" t="str">
        <f t="shared" si="40"/>
        <v/>
      </c>
      <c r="K243" s="171" t="str">
        <f t="shared" si="41"/>
        <v/>
      </c>
      <c r="L243" s="320">
        <f t="shared" si="44"/>
        <v>0</v>
      </c>
      <c r="M243" s="307"/>
      <c r="N243" s="216">
        <f t="shared" si="37"/>
        <v>225</v>
      </c>
      <c r="O243" s="228">
        <f t="shared" si="49"/>
        <v>364</v>
      </c>
      <c r="R243" s="188"/>
      <c r="S243" s="191"/>
      <c r="T243" s="190"/>
    </row>
    <row r="244" spans="1:20" ht="13.75" thickBot="1" x14ac:dyDescent="0.85">
      <c r="A244" s="79">
        <f t="shared" si="45"/>
        <v>226</v>
      </c>
      <c r="B244" s="174">
        <f t="shared" si="46"/>
        <v>315</v>
      </c>
      <c r="C244" s="175" t="str">
        <f t="shared" si="47"/>
        <v/>
      </c>
      <c r="D244" s="176" t="str">
        <f t="shared" si="48"/>
        <v/>
      </c>
      <c r="E244" s="167"/>
      <c r="F244" s="317" t="str">
        <f t="shared" si="42"/>
        <v/>
      </c>
      <c r="G244" s="316">
        <f t="shared" si="43"/>
        <v>0</v>
      </c>
      <c r="H244" s="177" t="str">
        <f t="shared" si="38"/>
        <v/>
      </c>
      <c r="I244" s="177" t="str">
        <f t="shared" si="39"/>
        <v/>
      </c>
      <c r="J244" s="317" t="str">
        <f t="shared" si="40"/>
        <v/>
      </c>
      <c r="K244" s="171" t="str">
        <f t="shared" si="41"/>
        <v/>
      </c>
      <c r="L244" s="320">
        <f t="shared" si="44"/>
        <v>0</v>
      </c>
      <c r="M244" s="307"/>
      <c r="N244" s="216">
        <f t="shared" si="37"/>
        <v>226</v>
      </c>
      <c r="O244" s="228">
        <f t="shared" si="49"/>
        <v>365</v>
      </c>
      <c r="R244" s="188"/>
      <c r="S244" s="191"/>
      <c r="T244" s="190"/>
    </row>
    <row r="245" spans="1:20" ht="13.75" thickBot="1" x14ac:dyDescent="0.85">
      <c r="A245" s="79">
        <f t="shared" si="45"/>
        <v>227</v>
      </c>
      <c r="B245" s="174">
        <f t="shared" si="46"/>
        <v>315</v>
      </c>
      <c r="C245" s="175" t="str">
        <f t="shared" si="47"/>
        <v/>
      </c>
      <c r="D245" s="176" t="str">
        <f t="shared" si="48"/>
        <v/>
      </c>
      <c r="E245" s="167"/>
      <c r="F245" s="317" t="str">
        <f t="shared" si="42"/>
        <v/>
      </c>
      <c r="G245" s="316">
        <f t="shared" si="43"/>
        <v>0</v>
      </c>
      <c r="H245" s="177" t="str">
        <f t="shared" si="38"/>
        <v/>
      </c>
      <c r="I245" s="177" t="str">
        <f t="shared" si="39"/>
        <v/>
      </c>
      <c r="J245" s="317" t="str">
        <f t="shared" si="40"/>
        <v/>
      </c>
      <c r="K245" s="171" t="str">
        <f t="shared" si="41"/>
        <v/>
      </c>
      <c r="L245" s="320">
        <f t="shared" si="44"/>
        <v>0</v>
      </c>
      <c r="M245" s="307"/>
      <c r="N245" s="216">
        <f t="shared" si="37"/>
        <v>227</v>
      </c>
      <c r="O245" s="228">
        <f t="shared" si="49"/>
        <v>366</v>
      </c>
      <c r="R245" s="188"/>
      <c r="S245" s="191"/>
      <c r="T245" s="190"/>
    </row>
    <row r="246" spans="1:20" ht="13.75" thickBot="1" x14ac:dyDescent="0.85">
      <c r="A246" s="79">
        <f t="shared" si="45"/>
        <v>228</v>
      </c>
      <c r="B246" s="174">
        <f t="shared" si="46"/>
        <v>315</v>
      </c>
      <c r="C246" s="175" t="str">
        <f t="shared" si="47"/>
        <v/>
      </c>
      <c r="D246" s="176" t="str">
        <f t="shared" si="48"/>
        <v/>
      </c>
      <c r="E246" s="167"/>
      <c r="F246" s="317" t="str">
        <f t="shared" si="42"/>
        <v/>
      </c>
      <c r="G246" s="316">
        <f t="shared" si="43"/>
        <v>0</v>
      </c>
      <c r="H246" s="177" t="str">
        <f t="shared" si="38"/>
        <v/>
      </c>
      <c r="I246" s="177" t="str">
        <f t="shared" si="39"/>
        <v/>
      </c>
      <c r="J246" s="317" t="str">
        <f t="shared" si="40"/>
        <v/>
      </c>
      <c r="K246" s="171" t="str">
        <f t="shared" si="41"/>
        <v/>
      </c>
      <c r="L246" s="320">
        <f t="shared" si="44"/>
        <v>0</v>
      </c>
      <c r="M246" s="307"/>
      <c r="N246" s="216">
        <f t="shared" si="37"/>
        <v>228</v>
      </c>
      <c r="O246" s="228">
        <f t="shared" si="49"/>
        <v>367</v>
      </c>
      <c r="R246" s="188"/>
      <c r="S246" s="191"/>
      <c r="T246" s="190"/>
    </row>
    <row r="247" spans="1:20" ht="13.75" thickBot="1" x14ac:dyDescent="0.85">
      <c r="A247" s="79">
        <f t="shared" si="45"/>
        <v>229</v>
      </c>
      <c r="B247" s="174">
        <f t="shared" si="46"/>
        <v>315</v>
      </c>
      <c r="C247" s="175" t="str">
        <f t="shared" si="47"/>
        <v/>
      </c>
      <c r="D247" s="176" t="str">
        <f t="shared" si="48"/>
        <v/>
      </c>
      <c r="E247" s="167"/>
      <c r="F247" s="317" t="str">
        <f t="shared" si="42"/>
        <v/>
      </c>
      <c r="G247" s="316">
        <f t="shared" si="43"/>
        <v>0</v>
      </c>
      <c r="H247" s="177" t="str">
        <f t="shared" si="38"/>
        <v/>
      </c>
      <c r="I247" s="177" t="str">
        <f t="shared" si="39"/>
        <v/>
      </c>
      <c r="J247" s="317" t="str">
        <f t="shared" si="40"/>
        <v/>
      </c>
      <c r="K247" s="171" t="str">
        <f t="shared" si="41"/>
        <v/>
      </c>
      <c r="L247" s="320">
        <f t="shared" si="44"/>
        <v>0</v>
      </c>
      <c r="M247" s="307"/>
      <c r="N247" s="216">
        <f t="shared" si="37"/>
        <v>229</v>
      </c>
      <c r="O247" s="228">
        <f t="shared" si="49"/>
        <v>368</v>
      </c>
      <c r="R247" s="188"/>
      <c r="S247" s="191"/>
      <c r="T247" s="190"/>
    </row>
    <row r="248" spans="1:20" ht="13.75" thickBot="1" x14ac:dyDescent="0.85">
      <c r="A248" s="79">
        <f t="shared" si="45"/>
        <v>230</v>
      </c>
      <c r="B248" s="174">
        <f t="shared" si="46"/>
        <v>315</v>
      </c>
      <c r="C248" s="175" t="str">
        <f t="shared" si="47"/>
        <v/>
      </c>
      <c r="D248" s="176" t="str">
        <f t="shared" si="48"/>
        <v/>
      </c>
      <c r="E248" s="181">
        <f>SUM(D239:D248)</f>
        <v>0</v>
      </c>
      <c r="F248" s="317" t="str">
        <f t="shared" si="42"/>
        <v/>
      </c>
      <c r="G248" s="316">
        <f t="shared" si="43"/>
        <v>0</v>
      </c>
      <c r="H248" s="177" t="str">
        <f t="shared" si="38"/>
        <v/>
      </c>
      <c r="I248" s="177" t="str">
        <f t="shared" si="39"/>
        <v/>
      </c>
      <c r="J248" s="317" t="str">
        <f t="shared" si="40"/>
        <v/>
      </c>
      <c r="K248" s="171" t="str">
        <f t="shared" si="41"/>
        <v/>
      </c>
      <c r="L248" s="320">
        <f t="shared" si="44"/>
        <v>0</v>
      </c>
      <c r="M248" s="307"/>
      <c r="N248" s="216">
        <f t="shared" si="37"/>
        <v>230</v>
      </c>
      <c r="O248" s="228">
        <f t="shared" si="49"/>
        <v>369</v>
      </c>
      <c r="R248" s="188"/>
      <c r="S248" s="191"/>
      <c r="T248" s="190"/>
    </row>
    <row r="249" spans="1:20" ht="13.75" thickBot="1" x14ac:dyDescent="0.85">
      <c r="A249" s="79">
        <f t="shared" si="45"/>
        <v>231</v>
      </c>
      <c r="B249" s="174">
        <f t="shared" si="46"/>
        <v>315</v>
      </c>
      <c r="C249" s="175" t="str">
        <f t="shared" si="47"/>
        <v/>
      </c>
      <c r="D249" s="176" t="str">
        <f t="shared" si="48"/>
        <v/>
      </c>
      <c r="E249" s="167"/>
      <c r="F249" s="317" t="str">
        <f t="shared" si="42"/>
        <v/>
      </c>
      <c r="G249" s="316">
        <f t="shared" si="43"/>
        <v>0</v>
      </c>
      <c r="H249" s="177" t="str">
        <f t="shared" si="38"/>
        <v/>
      </c>
      <c r="I249" s="177" t="str">
        <f t="shared" si="39"/>
        <v/>
      </c>
      <c r="J249" s="317" t="str">
        <f t="shared" si="40"/>
        <v/>
      </c>
      <c r="K249" s="171" t="str">
        <f t="shared" si="41"/>
        <v/>
      </c>
      <c r="L249" s="320">
        <f t="shared" si="44"/>
        <v>0</v>
      </c>
      <c r="M249" s="307"/>
      <c r="N249" s="216">
        <f t="shared" si="37"/>
        <v>231</v>
      </c>
      <c r="O249" s="228">
        <f t="shared" si="49"/>
        <v>370</v>
      </c>
      <c r="R249" s="188"/>
      <c r="S249" s="191"/>
      <c r="T249" s="190"/>
    </row>
    <row r="250" spans="1:20" ht="13.75" thickBot="1" x14ac:dyDescent="0.85">
      <c r="A250" s="79">
        <f t="shared" si="45"/>
        <v>232</v>
      </c>
      <c r="B250" s="174">
        <f t="shared" si="46"/>
        <v>315</v>
      </c>
      <c r="C250" s="175" t="str">
        <f t="shared" si="47"/>
        <v/>
      </c>
      <c r="D250" s="176" t="str">
        <f t="shared" si="48"/>
        <v/>
      </c>
      <c r="E250" s="167"/>
      <c r="F250" s="317" t="str">
        <f t="shared" si="42"/>
        <v/>
      </c>
      <c r="G250" s="316">
        <f t="shared" si="43"/>
        <v>0</v>
      </c>
      <c r="H250" s="177" t="str">
        <f t="shared" si="38"/>
        <v/>
      </c>
      <c r="I250" s="177" t="str">
        <f t="shared" si="39"/>
        <v/>
      </c>
      <c r="J250" s="317" t="str">
        <f t="shared" si="40"/>
        <v/>
      </c>
      <c r="K250" s="171" t="str">
        <f t="shared" si="41"/>
        <v/>
      </c>
      <c r="L250" s="320">
        <f t="shared" si="44"/>
        <v>0</v>
      </c>
      <c r="M250" s="307"/>
      <c r="N250" s="216">
        <f t="shared" si="37"/>
        <v>232</v>
      </c>
      <c r="O250" s="228">
        <f t="shared" si="49"/>
        <v>371</v>
      </c>
      <c r="R250" s="188"/>
      <c r="S250" s="191"/>
      <c r="T250" s="190"/>
    </row>
    <row r="251" spans="1:20" ht="13.75" thickBot="1" x14ac:dyDescent="0.85">
      <c r="A251" s="79">
        <f t="shared" si="45"/>
        <v>233</v>
      </c>
      <c r="B251" s="174">
        <f t="shared" si="46"/>
        <v>315</v>
      </c>
      <c r="C251" s="175" t="str">
        <f t="shared" si="47"/>
        <v/>
      </c>
      <c r="D251" s="176" t="str">
        <f t="shared" si="48"/>
        <v/>
      </c>
      <c r="E251" s="167"/>
      <c r="F251" s="317" t="str">
        <f t="shared" si="42"/>
        <v/>
      </c>
      <c r="G251" s="316">
        <f t="shared" si="43"/>
        <v>0</v>
      </c>
      <c r="H251" s="177" t="str">
        <f t="shared" si="38"/>
        <v/>
      </c>
      <c r="I251" s="177" t="str">
        <f t="shared" si="39"/>
        <v/>
      </c>
      <c r="J251" s="317" t="str">
        <f t="shared" si="40"/>
        <v/>
      </c>
      <c r="K251" s="171" t="str">
        <f t="shared" si="41"/>
        <v/>
      </c>
      <c r="L251" s="320">
        <f t="shared" si="44"/>
        <v>0</v>
      </c>
      <c r="M251" s="307"/>
      <c r="N251" s="216">
        <f t="shared" si="37"/>
        <v>233</v>
      </c>
      <c r="O251" s="228">
        <f t="shared" si="49"/>
        <v>372</v>
      </c>
      <c r="R251" s="188"/>
      <c r="S251" s="191"/>
      <c r="T251" s="190"/>
    </row>
    <row r="252" spans="1:20" ht="13.75" thickBot="1" x14ac:dyDescent="0.85">
      <c r="A252" s="79">
        <f t="shared" si="45"/>
        <v>234</v>
      </c>
      <c r="B252" s="174">
        <f t="shared" si="46"/>
        <v>315</v>
      </c>
      <c r="C252" s="175" t="str">
        <f t="shared" si="47"/>
        <v/>
      </c>
      <c r="D252" s="176" t="str">
        <f t="shared" si="48"/>
        <v/>
      </c>
      <c r="E252" s="167"/>
      <c r="F252" s="317" t="str">
        <f t="shared" si="42"/>
        <v/>
      </c>
      <c r="G252" s="316">
        <f t="shared" si="43"/>
        <v>0</v>
      </c>
      <c r="H252" s="177" t="str">
        <f t="shared" si="38"/>
        <v/>
      </c>
      <c r="I252" s="177" t="str">
        <f t="shared" si="39"/>
        <v/>
      </c>
      <c r="J252" s="317" t="str">
        <f t="shared" si="40"/>
        <v/>
      </c>
      <c r="K252" s="171" t="str">
        <f t="shared" si="41"/>
        <v/>
      </c>
      <c r="L252" s="320">
        <f t="shared" si="44"/>
        <v>0</v>
      </c>
      <c r="M252" s="307"/>
      <c r="N252" s="216">
        <f t="shared" si="37"/>
        <v>234</v>
      </c>
      <c r="O252" s="228">
        <f t="shared" si="49"/>
        <v>373</v>
      </c>
      <c r="R252" s="188"/>
      <c r="S252" s="191"/>
      <c r="T252" s="190"/>
    </row>
    <row r="253" spans="1:20" ht="13.75" thickBot="1" x14ac:dyDescent="0.85">
      <c r="A253" s="79">
        <f t="shared" si="45"/>
        <v>235</v>
      </c>
      <c r="B253" s="174">
        <f t="shared" si="46"/>
        <v>315</v>
      </c>
      <c r="C253" s="175" t="str">
        <f t="shared" si="47"/>
        <v/>
      </c>
      <c r="D253" s="176" t="str">
        <f t="shared" si="48"/>
        <v/>
      </c>
      <c r="E253" s="167"/>
      <c r="F253" s="317" t="str">
        <f t="shared" si="42"/>
        <v/>
      </c>
      <c r="G253" s="316">
        <f t="shared" si="43"/>
        <v>0</v>
      </c>
      <c r="H253" s="177" t="str">
        <f t="shared" si="38"/>
        <v/>
      </c>
      <c r="I253" s="177" t="str">
        <f t="shared" si="39"/>
        <v/>
      </c>
      <c r="J253" s="317" t="str">
        <f t="shared" si="40"/>
        <v/>
      </c>
      <c r="K253" s="171" t="str">
        <f t="shared" si="41"/>
        <v/>
      </c>
      <c r="L253" s="320">
        <f t="shared" si="44"/>
        <v>0</v>
      </c>
      <c r="M253" s="307"/>
      <c r="N253" s="216">
        <f t="shared" si="37"/>
        <v>235</v>
      </c>
      <c r="O253" s="228">
        <f t="shared" si="49"/>
        <v>374</v>
      </c>
      <c r="R253" s="188"/>
      <c r="S253" s="191"/>
      <c r="T253" s="190"/>
    </row>
    <row r="254" spans="1:20" ht="13.75" thickBot="1" x14ac:dyDescent="0.85">
      <c r="A254" s="79">
        <f t="shared" si="45"/>
        <v>236</v>
      </c>
      <c r="B254" s="174">
        <f t="shared" si="46"/>
        <v>315</v>
      </c>
      <c r="C254" s="175" t="str">
        <f t="shared" si="47"/>
        <v/>
      </c>
      <c r="D254" s="176" t="str">
        <f t="shared" si="48"/>
        <v/>
      </c>
      <c r="E254" s="167"/>
      <c r="F254" s="317" t="str">
        <f t="shared" si="42"/>
        <v/>
      </c>
      <c r="G254" s="316">
        <f t="shared" si="43"/>
        <v>0</v>
      </c>
      <c r="H254" s="177" t="str">
        <f t="shared" si="38"/>
        <v/>
      </c>
      <c r="I254" s="177" t="str">
        <f t="shared" si="39"/>
        <v/>
      </c>
      <c r="J254" s="317" t="str">
        <f t="shared" si="40"/>
        <v/>
      </c>
      <c r="K254" s="171" t="str">
        <f t="shared" si="41"/>
        <v/>
      </c>
      <c r="L254" s="320">
        <f t="shared" si="44"/>
        <v>0</v>
      </c>
      <c r="M254" s="307"/>
      <c r="N254" s="216">
        <f t="shared" si="37"/>
        <v>236</v>
      </c>
      <c r="O254" s="228">
        <f t="shared" si="49"/>
        <v>375</v>
      </c>
      <c r="R254" s="188"/>
      <c r="S254" s="191"/>
      <c r="T254" s="190"/>
    </row>
    <row r="255" spans="1:20" ht="13.75" thickBot="1" x14ac:dyDescent="0.85">
      <c r="A255" s="79">
        <f t="shared" si="45"/>
        <v>237</v>
      </c>
      <c r="B255" s="174">
        <f t="shared" si="46"/>
        <v>315</v>
      </c>
      <c r="C255" s="175" t="str">
        <f t="shared" si="47"/>
        <v/>
      </c>
      <c r="D255" s="176" t="str">
        <f t="shared" si="48"/>
        <v/>
      </c>
      <c r="E255" s="167"/>
      <c r="F255" s="317" t="str">
        <f t="shared" si="42"/>
        <v/>
      </c>
      <c r="G255" s="316">
        <f t="shared" si="43"/>
        <v>0</v>
      </c>
      <c r="H255" s="177" t="str">
        <f t="shared" si="38"/>
        <v/>
      </c>
      <c r="I255" s="177" t="str">
        <f t="shared" si="39"/>
        <v/>
      </c>
      <c r="J255" s="317" t="str">
        <f t="shared" si="40"/>
        <v/>
      </c>
      <c r="K255" s="171" t="str">
        <f t="shared" si="41"/>
        <v/>
      </c>
      <c r="L255" s="320">
        <f t="shared" si="44"/>
        <v>0</v>
      </c>
      <c r="M255" s="307"/>
      <c r="N255" s="216">
        <f t="shared" si="37"/>
        <v>237</v>
      </c>
      <c r="O255" s="228">
        <f t="shared" si="49"/>
        <v>376</v>
      </c>
      <c r="R255" s="188"/>
      <c r="S255" s="191"/>
      <c r="T255" s="190"/>
    </row>
    <row r="256" spans="1:20" ht="13.75" thickBot="1" x14ac:dyDescent="0.85">
      <c r="A256" s="79">
        <f t="shared" si="45"/>
        <v>238</v>
      </c>
      <c r="B256" s="174">
        <f t="shared" si="46"/>
        <v>315</v>
      </c>
      <c r="C256" s="175" t="str">
        <f t="shared" si="47"/>
        <v/>
      </c>
      <c r="D256" s="176" t="str">
        <f t="shared" si="48"/>
        <v/>
      </c>
      <c r="E256" s="167"/>
      <c r="F256" s="317" t="str">
        <f t="shared" si="42"/>
        <v/>
      </c>
      <c r="G256" s="316">
        <f t="shared" si="43"/>
        <v>0</v>
      </c>
      <c r="H256" s="177" t="str">
        <f t="shared" si="38"/>
        <v/>
      </c>
      <c r="I256" s="177" t="str">
        <f t="shared" si="39"/>
        <v/>
      </c>
      <c r="J256" s="317" t="str">
        <f t="shared" si="40"/>
        <v/>
      </c>
      <c r="K256" s="171" t="str">
        <f t="shared" si="41"/>
        <v/>
      </c>
      <c r="L256" s="320">
        <f t="shared" si="44"/>
        <v>0</v>
      </c>
      <c r="M256" s="307"/>
      <c r="N256" s="216">
        <f t="shared" si="37"/>
        <v>238</v>
      </c>
      <c r="O256" s="228">
        <f t="shared" si="49"/>
        <v>377</v>
      </c>
      <c r="R256" s="188"/>
      <c r="S256" s="191"/>
      <c r="T256" s="190"/>
    </row>
    <row r="257" spans="1:20" ht="13.75" thickBot="1" x14ac:dyDescent="0.85">
      <c r="A257" s="79">
        <f t="shared" si="45"/>
        <v>239</v>
      </c>
      <c r="B257" s="174">
        <f t="shared" si="46"/>
        <v>315</v>
      </c>
      <c r="C257" s="175" t="str">
        <f t="shared" si="47"/>
        <v/>
      </c>
      <c r="D257" s="176" t="str">
        <f t="shared" si="48"/>
        <v/>
      </c>
      <c r="E257" s="167"/>
      <c r="F257" s="317" t="str">
        <f t="shared" si="42"/>
        <v/>
      </c>
      <c r="G257" s="316">
        <f t="shared" si="43"/>
        <v>0</v>
      </c>
      <c r="H257" s="177" t="str">
        <f t="shared" si="38"/>
        <v/>
      </c>
      <c r="I257" s="177" t="str">
        <f t="shared" si="39"/>
        <v/>
      </c>
      <c r="J257" s="317" t="str">
        <f t="shared" si="40"/>
        <v/>
      </c>
      <c r="K257" s="171" t="str">
        <f t="shared" si="41"/>
        <v/>
      </c>
      <c r="L257" s="320">
        <f t="shared" si="44"/>
        <v>0</v>
      </c>
      <c r="M257" s="307"/>
      <c r="N257" s="216">
        <f t="shared" si="37"/>
        <v>239</v>
      </c>
      <c r="O257" s="228">
        <f t="shared" si="49"/>
        <v>378</v>
      </c>
      <c r="R257" s="188"/>
      <c r="S257" s="191"/>
      <c r="T257" s="190"/>
    </row>
    <row r="258" spans="1:20" ht="13.75" thickBot="1" x14ac:dyDescent="0.85">
      <c r="A258" s="79">
        <f t="shared" si="45"/>
        <v>240</v>
      </c>
      <c r="B258" s="174">
        <f t="shared" si="46"/>
        <v>315</v>
      </c>
      <c r="C258" s="175" t="str">
        <f t="shared" si="47"/>
        <v/>
      </c>
      <c r="D258" s="176" t="str">
        <f t="shared" si="48"/>
        <v/>
      </c>
      <c r="E258" s="181">
        <f>SUM(D249:D258)</f>
        <v>0</v>
      </c>
      <c r="F258" s="317" t="str">
        <f t="shared" si="42"/>
        <v/>
      </c>
      <c r="G258" s="316">
        <f t="shared" si="43"/>
        <v>0</v>
      </c>
      <c r="H258" s="177" t="str">
        <f t="shared" si="38"/>
        <v/>
      </c>
      <c r="I258" s="177" t="str">
        <f t="shared" si="39"/>
        <v/>
      </c>
      <c r="J258" s="317" t="str">
        <f t="shared" si="40"/>
        <v/>
      </c>
      <c r="K258" s="171" t="str">
        <f t="shared" si="41"/>
        <v/>
      </c>
      <c r="L258" s="320">
        <f t="shared" si="44"/>
        <v>0</v>
      </c>
      <c r="M258" s="307"/>
      <c r="N258" s="216">
        <f t="shared" si="37"/>
        <v>240</v>
      </c>
      <c r="O258" s="228">
        <f t="shared" si="49"/>
        <v>379</v>
      </c>
      <c r="R258" s="188"/>
      <c r="S258" s="191"/>
      <c r="T258" s="190"/>
    </row>
    <row r="259" spans="1:20" ht="13.75" thickBot="1" x14ac:dyDescent="0.85">
      <c r="A259" s="79">
        <f t="shared" si="45"/>
        <v>241</v>
      </c>
      <c r="B259" s="174">
        <f t="shared" si="46"/>
        <v>315</v>
      </c>
      <c r="C259" s="175" t="str">
        <f t="shared" si="47"/>
        <v/>
      </c>
      <c r="D259" s="176" t="str">
        <f t="shared" si="48"/>
        <v/>
      </c>
      <c r="E259" s="167"/>
      <c r="F259" s="317" t="str">
        <f t="shared" si="42"/>
        <v/>
      </c>
      <c r="G259" s="316">
        <f t="shared" si="43"/>
        <v>0</v>
      </c>
      <c r="H259" s="177" t="str">
        <f t="shared" si="38"/>
        <v/>
      </c>
      <c r="I259" s="177" t="str">
        <f t="shared" si="39"/>
        <v/>
      </c>
      <c r="J259" s="317" t="str">
        <f t="shared" si="40"/>
        <v/>
      </c>
      <c r="K259" s="171" t="str">
        <f t="shared" si="41"/>
        <v/>
      </c>
      <c r="L259" s="320">
        <f t="shared" si="44"/>
        <v>0</v>
      </c>
      <c r="M259" s="307"/>
      <c r="N259" s="216">
        <f t="shared" si="37"/>
        <v>241</v>
      </c>
      <c r="O259" s="228">
        <f t="shared" si="49"/>
        <v>380</v>
      </c>
      <c r="R259" s="188"/>
      <c r="S259" s="191"/>
      <c r="T259" s="190"/>
    </row>
    <row r="260" spans="1:20" ht="13.75" thickBot="1" x14ac:dyDescent="0.85">
      <c r="A260" s="79">
        <f t="shared" si="45"/>
        <v>242</v>
      </c>
      <c r="B260" s="174">
        <f t="shared" si="46"/>
        <v>315</v>
      </c>
      <c r="C260" s="175" t="str">
        <f t="shared" si="47"/>
        <v/>
      </c>
      <c r="D260" s="176" t="str">
        <f t="shared" si="48"/>
        <v/>
      </c>
      <c r="E260" s="167"/>
      <c r="F260" s="317" t="str">
        <f t="shared" si="42"/>
        <v/>
      </c>
      <c r="G260" s="316">
        <f t="shared" si="43"/>
        <v>0</v>
      </c>
      <c r="H260" s="177" t="str">
        <f t="shared" si="38"/>
        <v/>
      </c>
      <c r="I260" s="177" t="str">
        <f t="shared" si="39"/>
        <v/>
      </c>
      <c r="J260" s="317" t="str">
        <f t="shared" si="40"/>
        <v/>
      </c>
      <c r="K260" s="171" t="str">
        <f t="shared" si="41"/>
        <v/>
      </c>
      <c r="L260" s="320">
        <f t="shared" si="44"/>
        <v>0</v>
      </c>
      <c r="M260" s="307"/>
      <c r="N260" s="216">
        <f t="shared" si="37"/>
        <v>242</v>
      </c>
      <c r="O260" s="228">
        <f t="shared" si="49"/>
        <v>381</v>
      </c>
      <c r="R260" s="188"/>
      <c r="S260" s="191"/>
      <c r="T260" s="190"/>
    </row>
    <row r="261" spans="1:20" ht="13.75" thickBot="1" x14ac:dyDescent="0.85">
      <c r="A261" s="79">
        <f t="shared" si="45"/>
        <v>243</v>
      </c>
      <c r="B261" s="174">
        <f t="shared" si="46"/>
        <v>315</v>
      </c>
      <c r="C261" s="175" t="str">
        <f t="shared" si="47"/>
        <v/>
      </c>
      <c r="D261" s="176" t="str">
        <f t="shared" si="48"/>
        <v/>
      </c>
      <c r="E261" s="167"/>
      <c r="F261" s="317" t="str">
        <f t="shared" si="42"/>
        <v/>
      </c>
      <c r="G261" s="316">
        <f t="shared" si="43"/>
        <v>0</v>
      </c>
      <c r="H261" s="177" t="str">
        <f t="shared" si="38"/>
        <v/>
      </c>
      <c r="I261" s="177" t="str">
        <f t="shared" si="39"/>
        <v/>
      </c>
      <c r="J261" s="317" t="str">
        <f t="shared" si="40"/>
        <v/>
      </c>
      <c r="K261" s="171" t="str">
        <f t="shared" si="41"/>
        <v/>
      </c>
      <c r="L261" s="320">
        <f t="shared" si="44"/>
        <v>0</v>
      </c>
      <c r="M261" s="307"/>
      <c r="N261" s="216">
        <f t="shared" si="37"/>
        <v>243</v>
      </c>
      <c r="O261" s="228">
        <f t="shared" si="49"/>
        <v>382</v>
      </c>
      <c r="R261" s="188"/>
      <c r="S261" s="191"/>
      <c r="T261" s="190"/>
    </row>
    <row r="262" spans="1:20" ht="13.75" thickBot="1" x14ac:dyDescent="0.85">
      <c r="A262" s="79">
        <f t="shared" si="45"/>
        <v>244</v>
      </c>
      <c r="B262" s="174">
        <f t="shared" si="46"/>
        <v>315</v>
      </c>
      <c r="C262" s="175" t="str">
        <f t="shared" si="47"/>
        <v/>
      </c>
      <c r="D262" s="176" t="str">
        <f t="shared" si="48"/>
        <v/>
      </c>
      <c r="E262" s="167"/>
      <c r="F262" s="317" t="str">
        <f t="shared" si="42"/>
        <v/>
      </c>
      <c r="G262" s="316">
        <f t="shared" si="43"/>
        <v>0</v>
      </c>
      <c r="H262" s="177" t="str">
        <f t="shared" si="38"/>
        <v/>
      </c>
      <c r="I262" s="177" t="str">
        <f t="shared" si="39"/>
        <v/>
      </c>
      <c r="J262" s="317" t="str">
        <f t="shared" si="40"/>
        <v/>
      </c>
      <c r="K262" s="171" t="str">
        <f t="shared" si="41"/>
        <v/>
      </c>
      <c r="L262" s="320">
        <f t="shared" si="44"/>
        <v>0</v>
      </c>
      <c r="M262" s="307"/>
      <c r="N262" s="216">
        <f t="shared" si="37"/>
        <v>244</v>
      </c>
      <c r="O262" s="228">
        <f t="shared" si="49"/>
        <v>383</v>
      </c>
      <c r="R262" s="188"/>
      <c r="S262" s="191"/>
      <c r="T262" s="190"/>
    </row>
    <row r="263" spans="1:20" ht="13.75" thickBot="1" x14ac:dyDescent="0.85">
      <c r="A263" s="79">
        <f t="shared" si="45"/>
        <v>245</v>
      </c>
      <c r="B263" s="174">
        <f t="shared" si="46"/>
        <v>315</v>
      </c>
      <c r="C263" s="175" t="str">
        <f t="shared" si="47"/>
        <v/>
      </c>
      <c r="D263" s="176" t="str">
        <f t="shared" si="48"/>
        <v/>
      </c>
      <c r="E263" s="167"/>
      <c r="F263" s="317" t="str">
        <f t="shared" si="42"/>
        <v/>
      </c>
      <c r="G263" s="316">
        <f t="shared" si="43"/>
        <v>0</v>
      </c>
      <c r="H263" s="177" t="str">
        <f t="shared" si="38"/>
        <v/>
      </c>
      <c r="I263" s="177" t="str">
        <f t="shared" si="39"/>
        <v/>
      </c>
      <c r="J263" s="317" t="str">
        <f t="shared" si="40"/>
        <v/>
      </c>
      <c r="K263" s="171" t="str">
        <f t="shared" si="41"/>
        <v/>
      </c>
      <c r="L263" s="320">
        <f t="shared" si="44"/>
        <v>0</v>
      </c>
      <c r="M263" s="307"/>
      <c r="N263" s="216">
        <f t="shared" si="37"/>
        <v>245</v>
      </c>
      <c r="O263" s="228">
        <f t="shared" si="49"/>
        <v>384</v>
      </c>
      <c r="R263" s="188"/>
      <c r="S263" s="191"/>
      <c r="T263" s="190"/>
    </row>
    <row r="264" spans="1:20" ht="13.75" thickBot="1" x14ac:dyDescent="0.85">
      <c r="A264" s="79">
        <f t="shared" si="45"/>
        <v>246</v>
      </c>
      <c r="B264" s="174">
        <f t="shared" si="46"/>
        <v>315</v>
      </c>
      <c r="C264" s="175" t="str">
        <f t="shared" si="47"/>
        <v/>
      </c>
      <c r="D264" s="176" t="str">
        <f t="shared" si="48"/>
        <v/>
      </c>
      <c r="E264" s="167"/>
      <c r="F264" s="317" t="str">
        <f t="shared" si="42"/>
        <v/>
      </c>
      <c r="G264" s="316">
        <f t="shared" si="43"/>
        <v>0</v>
      </c>
      <c r="H264" s="177" t="str">
        <f t="shared" si="38"/>
        <v/>
      </c>
      <c r="I264" s="177" t="str">
        <f t="shared" si="39"/>
        <v/>
      </c>
      <c r="J264" s="317" t="str">
        <f t="shared" si="40"/>
        <v/>
      </c>
      <c r="K264" s="171" t="str">
        <f t="shared" si="41"/>
        <v/>
      </c>
      <c r="L264" s="320">
        <f t="shared" si="44"/>
        <v>0</v>
      </c>
      <c r="M264" s="307"/>
      <c r="N264" s="216">
        <f t="shared" ref="N264:N327" si="50">N263+1</f>
        <v>246</v>
      </c>
      <c r="O264" s="228">
        <f t="shared" si="49"/>
        <v>385</v>
      </c>
      <c r="R264" s="188"/>
      <c r="S264" s="191"/>
      <c r="T264" s="190"/>
    </row>
    <row r="265" spans="1:20" ht="13.75" thickBot="1" x14ac:dyDescent="0.85">
      <c r="A265" s="79">
        <f t="shared" si="45"/>
        <v>247</v>
      </c>
      <c r="B265" s="174">
        <f t="shared" si="46"/>
        <v>315</v>
      </c>
      <c r="C265" s="175" t="str">
        <f t="shared" si="47"/>
        <v/>
      </c>
      <c r="D265" s="176" t="str">
        <f t="shared" si="48"/>
        <v/>
      </c>
      <c r="E265" s="167"/>
      <c r="F265" s="317" t="str">
        <f t="shared" si="42"/>
        <v/>
      </c>
      <c r="G265" s="316">
        <f t="shared" si="43"/>
        <v>0</v>
      </c>
      <c r="H265" s="177" t="str">
        <f t="shared" si="38"/>
        <v/>
      </c>
      <c r="I265" s="177" t="str">
        <f t="shared" si="39"/>
        <v/>
      </c>
      <c r="J265" s="317" t="str">
        <f t="shared" si="40"/>
        <v/>
      </c>
      <c r="K265" s="171" t="str">
        <f t="shared" si="41"/>
        <v/>
      </c>
      <c r="L265" s="320">
        <f t="shared" si="44"/>
        <v>0</v>
      </c>
      <c r="M265" s="307"/>
      <c r="N265" s="216">
        <f t="shared" si="50"/>
        <v>247</v>
      </c>
      <c r="O265" s="228">
        <f t="shared" si="49"/>
        <v>386</v>
      </c>
      <c r="R265" s="188"/>
      <c r="S265" s="191"/>
      <c r="T265" s="190"/>
    </row>
    <row r="266" spans="1:20" ht="13.75" thickBot="1" x14ac:dyDescent="0.85">
      <c r="A266" s="79">
        <f t="shared" si="45"/>
        <v>248</v>
      </c>
      <c r="B266" s="174">
        <f t="shared" si="46"/>
        <v>315</v>
      </c>
      <c r="C266" s="175" t="str">
        <f t="shared" si="47"/>
        <v/>
      </c>
      <c r="D266" s="176" t="str">
        <f t="shared" si="48"/>
        <v/>
      </c>
      <c r="E266" s="167"/>
      <c r="F266" s="317" t="str">
        <f t="shared" si="42"/>
        <v/>
      </c>
      <c r="G266" s="316">
        <f t="shared" si="43"/>
        <v>0</v>
      </c>
      <c r="H266" s="177" t="str">
        <f t="shared" si="38"/>
        <v/>
      </c>
      <c r="I266" s="177" t="str">
        <f t="shared" si="39"/>
        <v/>
      </c>
      <c r="J266" s="317" t="str">
        <f t="shared" si="40"/>
        <v/>
      </c>
      <c r="K266" s="171" t="str">
        <f t="shared" si="41"/>
        <v/>
      </c>
      <c r="L266" s="320">
        <f t="shared" si="44"/>
        <v>0</v>
      </c>
      <c r="M266" s="307"/>
      <c r="N266" s="216">
        <f t="shared" si="50"/>
        <v>248</v>
      </c>
      <c r="O266" s="228">
        <f t="shared" si="49"/>
        <v>387</v>
      </c>
      <c r="R266" s="188"/>
      <c r="S266" s="191"/>
      <c r="T266" s="190"/>
    </row>
    <row r="267" spans="1:20" ht="13.75" thickBot="1" x14ac:dyDescent="0.85">
      <c r="A267" s="79">
        <f t="shared" si="45"/>
        <v>249</v>
      </c>
      <c r="B267" s="174">
        <f t="shared" si="46"/>
        <v>315</v>
      </c>
      <c r="C267" s="175" t="str">
        <f t="shared" si="47"/>
        <v/>
      </c>
      <c r="D267" s="176" t="str">
        <f t="shared" si="48"/>
        <v/>
      </c>
      <c r="E267" s="167"/>
      <c r="F267" s="317" t="str">
        <f t="shared" si="42"/>
        <v/>
      </c>
      <c r="G267" s="316">
        <f t="shared" si="43"/>
        <v>0</v>
      </c>
      <c r="H267" s="177" t="str">
        <f t="shared" si="38"/>
        <v/>
      </c>
      <c r="I267" s="177" t="str">
        <f t="shared" si="39"/>
        <v/>
      </c>
      <c r="J267" s="317" t="str">
        <f t="shared" si="40"/>
        <v/>
      </c>
      <c r="K267" s="171" t="str">
        <f t="shared" si="41"/>
        <v/>
      </c>
      <c r="L267" s="320">
        <f t="shared" si="44"/>
        <v>0</v>
      </c>
      <c r="M267" s="307"/>
      <c r="N267" s="216">
        <f t="shared" si="50"/>
        <v>249</v>
      </c>
      <c r="O267" s="228">
        <f t="shared" si="49"/>
        <v>388</v>
      </c>
      <c r="R267" s="188"/>
      <c r="S267" s="191"/>
      <c r="T267" s="190"/>
    </row>
    <row r="268" spans="1:20" ht="13.75" thickBot="1" x14ac:dyDescent="0.85">
      <c r="A268" s="79">
        <f t="shared" si="45"/>
        <v>250</v>
      </c>
      <c r="B268" s="174">
        <f t="shared" si="46"/>
        <v>315</v>
      </c>
      <c r="C268" s="175" t="str">
        <f t="shared" si="47"/>
        <v/>
      </c>
      <c r="D268" s="176" t="str">
        <f t="shared" si="48"/>
        <v/>
      </c>
      <c r="E268" s="181">
        <f>SUM(D259:D268)</f>
        <v>0</v>
      </c>
      <c r="F268" s="317" t="str">
        <f t="shared" si="42"/>
        <v/>
      </c>
      <c r="G268" s="316">
        <f t="shared" si="43"/>
        <v>0</v>
      </c>
      <c r="H268" s="177" t="str">
        <f t="shared" si="38"/>
        <v/>
      </c>
      <c r="I268" s="177" t="str">
        <f t="shared" si="39"/>
        <v/>
      </c>
      <c r="J268" s="317" t="str">
        <f t="shared" si="40"/>
        <v/>
      </c>
      <c r="K268" s="171" t="str">
        <f t="shared" si="41"/>
        <v/>
      </c>
      <c r="L268" s="320">
        <f t="shared" si="44"/>
        <v>0</v>
      </c>
      <c r="M268" s="307"/>
      <c r="N268" s="216">
        <f t="shared" si="50"/>
        <v>250</v>
      </c>
      <c r="O268" s="228">
        <f t="shared" si="49"/>
        <v>389</v>
      </c>
      <c r="R268" s="188"/>
      <c r="S268" s="191"/>
      <c r="T268" s="190"/>
    </row>
    <row r="269" spans="1:20" ht="13.75" thickBot="1" x14ac:dyDescent="0.85">
      <c r="A269" s="79">
        <f t="shared" si="45"/>
        <v>251</v>
      </c>
      <c r="B269" s="174">
        <f t="shared" si="46"/>
        <v>315</v>
      </c>
      <c r="C269" s="175" t="str">
        <f t="shared" si="47"/>
        <v/>
      </c>
      <c r="D269" s="176" t="str">
        <f t="shared" si="48"/>
        <v/>
      </c>
      <c r="E269" s="167"/>
      <c r="F269" s="317" t="str">
        <f t="shared" si="42"/>
        <v/>
      </c>
      <c r="G269" s="316">
        <f t="shared" si="43"/>
        <v>0</v>
      </c>
      <c r="H269" s="177" t="str">
        <f t="shared" si="38"/>
        <v/>
      </c>
      <c r="I269" s="177" t="str">
        <f t="shared" si="39"/>
        <v/>
      </c>
      <c r="J269" s="317" t="str">
        <f t="shared" si="40"/>
        <v/>
      </c>
      <c r="K269" s="171" t="str">
        <f t="shared" si="41"/>
        <v/>
      </c>
      <c r="L269" s="320">
        <f t="shared" si="44"/>
        <v>0</v>
      </c>
      <c r="M269" s="307"/>
      <c r="N269" s="216">
        <f t="shared" si="50"/>
        <v>251</v>
      </c>
      <c r="O269" s="228">
        <f t="shared" si="49"/>
        <v>390</v>
      </c>
      <c r="R269" s="188"/>
      <c r="S269" s="191"/>
      <c r="T269" s="190"/>
    </row>
    <row r="270" spans="1:20" ht="13.75" thickBot="1" x14ac:dyDescent="0.85">
      <c r="A270" s="79">
        <f t="shared" si="45"/>
        <v>252</v>
      </c>
      <c r="B270" s="174">
        <f t="shared" si="46"/>
        <v>315</v>
      </c>
      <c r="C270" s="175" t="str">
        <f t="shared" si="47"/>
        <v/>
      </c>
      <c r="D270" s="176" t="str">
        <f t="shared" si="48"/>
        <v/>
      </c>
      <c r="E270" s="167"/>
      <c r="F270" s="317" t="str">
        <f t="shared" si="42"/>
        <v/>
      </c>
      <c r="G270" s="316">
        <f t="shared" si="43"/>
        <v>0</v>
      </c>
      <c r="H270" s="177" t="str">
        <f t="shared" si="38"/>
        <v/>
      </c>
      <c r="I270" s="177" t="str">
        <f t="shared" si="39"/>
        <v/>
      </c>
      <c r="J270" s="317" t="str">
        <f t="shared" si="40"/>
        <v/>
      </c>
      <c r="K270" s="171" t="str">
        <f t="shared" si="41"/>
        <v/>
      </c>
      <c r="L270" s="320">
        <f t="shared" si="44"/>
        <v>0</v>
      </c>
      <c r="M270" s="307"/>
      <c r="N270" s="216">
        <f t="shared" si="50"/>
        <v>252</v>
      </c>
      <c r="O270" s="228">
        <f t="shared" si="49"/>
        <v>391</v>
      </c>
      <c r="R270" s="188"/>
      <c r="S270" s="191"/>
      <c r="T270" s="190"/>
    </row>
    <row r="271" spans="1:20" ht="13.75" thickBot="1" x14ac:dyDescent="0.85">
      <c r="A271" s="79">
        <f t="shared" si="45"/>
        <v>253</v>
      </c>
      <c r="B271" s="174">
        <f t="shared" si="46"/>
        <v>315</v>
      </c>
      <c r="C271" s="175" t="str">
        <f t="shared" si="47"/>
        <v/>
      </c>
      <c r="D271" s="176" t="str">
        <f t="shared" si="48"/>
        <v/>
      </c>
      <c r="E271" s="167"/>
      <c r="F271" s="317" t="str">
        <f t="shared" si="42"/>
        <v/>
      </c>
      <c r="G271" s="316">
        <f t="shared" si="43"/>
        <v>0</v>
      </c>
      <c r="H271" s="177" t="str">
        <f t="shared" si="38"/>
        <v/>
      </c>
      <c r="I271" s="177" t="str">
        <f t="shared" si="39"/>
        <v/>
      </c>
      <c r="J271" s="317" t="str">
        <f t="shared" si="40"/>
        <v/>
      </c>
      <c r="K271" s="171" t="str">
        <f t="shared" si="41"/>
        <v/>
      </c>
      <c r="L271" s="320">
        <f t="shared" si="44"/>
        <v>0</v>
      </c>
      <c r="M271" s="307"/>
      <c r="N271" s="216">
        <f t="shared" si="50"/>
        <v>253</v>
      </c>
      <c r="O271" s="228">
        <f t="shared" si="49"/>
        <v>392</v>
      </c>
      <c r="R271" s="188"/>
      <c r="S271" s="191"/>
      <c r="T271" s="190"/>
    </row>
    <row r="272" spans="1:20" ht="13.75" thickBot="1" x14ac:dyDescent="0.85">
      <c r="A272" s="79">
        <f t="shared" si="45"/>
        <v>254</v>
      </c>
      <c r="B272" s="174">
        <f t="shared" si="46"/>
        <v>315</v>
      </c>
      <c r="C272" s="175" t="str">
        <f t="shared" si="47"/>
        <v/>
      </c>
      <c r="D272" s="176" t="str">
        <f t="shared" si="48"/>
        <v/>
      </c>
      <c r="E272" s="167"/>
      <c r="F272" s="317" t="str">
        <f t="shared" si="42"/>
        <v/>
      </c>
      <c r="G272" s="316">
        <f t="shared" si="43"/>
        <v>0</v>
      </c>
      <c r="H272" s="177" t="str">
        <f t="shared" si="38"/>
        <v/>
      </c>
      <c r="I272" s="177" t="str">
        <f t="shared" si="39"/>
        <v/>
      </c>
      <c r="J272" s="317" t="str">
        <f t="shared" si="40"/>
        <v/>
      </c>
      <c r="K272" s="171" t="str">
        <f t="shared" si="41"/>
        <v/>
      </c>
      <c r="L272" s="320">
        <f t="shared" si="44"/>
        <v>0</v>
      </c>
      <c r="M272" s="307"/>
      <c r="N272" s="216">
        <f t="shared" si="50"/>
        <v>254</v>
      </c>
      <c r="O272" s="228">
        <f t="shared" si="49"/>
        <v>393</v>
      </c>
      <c r="R272" s="188"/>
      <c r="S272" s="191"/>
      <c r="T272" s="190"/>
    </row>
    <row r="273" spans="1:20" ht="13.75" thickBot="1" x14ac:dyDescent="0.85">
      <c r="A273" s="79">
        <f t="shared" si="45"/>
        <v>255</v>
      </c>
      <c r="B273" s="174">
        <f t="shared" si="46"/>
        <v>315</v>
      </c>
      <c r="C273" s="175" t="str">
        <f t="shared" si="47"/>
        <v/>
      </c>
      <c r="D273" s="176" t="str">
        <f t="shared" si="48"/>
        <v/>
      </c>
      <c r="E273" s="167"/>
      <c r="F273" s="317" t="str">
        <f t="shared" si="42"/>
        <v/>
      </c>
      <c r="G273" s="316">
        <f t="shared" si="43"/>
        <v>0</v>
      </c>
      <c r="H273" s="177" t="str">
        <f t="shared" si="38"/>
        <v/>
      </c>
      <c r="I273" s="177" t="str">
        <f t="shared" si="39"/>
        <v/>
      </c>
      <c r="J273" s="317" t="str">
        <f t="shared" si="40"/>
        <v/>
      </c>
      <c r="K273" s="171" t="str">
        <f t="shared" si="41"/>
        <v/>
      </c>
      <c r="L273" s="320">
        <f t="shared" si="44"/>
        <v>0</v>
      </c>
      <c r="M273" s="307"/>
      <c r="N273" s="216">
        <f t="shared" si="50"/>
        <v>255</v>
      </c>
      <c r="O273" s="228">
        <f t="shared" si="49"/>
        <v>394</v>
      </c>
      <c r="R273" s="188"/>
      <c r="S273" s="191"/>
      <c r="T273" s="190"/>
    </row>
    <row r="274" spans="1:20" ht="13.75" thickBot="1" x14ac:dyDescent="0.85">
      <c r="A274" s="79">
        <f t="shared" si="45"/>
        <v>256</v>
      </c>
      <c r="B274" s="174">
        <f t="shared" si="46"/>
        <v>315</v>
      </c>
      <c r="C274" s="175" t="str">
        <f t="shared" si="47"/>
        <v/>
      </c>
      <c r="D274" s="176" t="str">
        <f t="shared" si="48"/>
        <v/>
      </c>
      <c r="E274" s="167"/>
      <c r="F274" s="317" t="str">
        <f t="shared" si="42"/>
        <v/>
      </c>
      <c r="G274" s="316">
        <f t="shared" si="43"/>
        <v>0</v>
      </c>
      <c r="H274" s="177" t="str">
        <f t="shared" si="38"/>
        <v/>
      </c>
      <c r="I274" s="177" t="str">
        <f t="shared" si="39"/>
        <v/>
      </c>
      <c r="J274" s="317" t="str">
        <f t="shared" si="40"/>
        <v/>
      </c>
      <c r="K274" s="171" t="str">
        <f t="shared" si="41"/>
        <v/>
      </c>
      <c r="L274" s="320">
        <f t="shared" si="44"/>
        <v>0</v>
      </c>
      <c r="M274" s="307"/>
      <c r="N274" s="216">
        <f t="shared" si="50"/>
        <v>256</v>
      </c>
      <c r="O274" s="228">
        <f t="shared" si="49"/>
        <v>395</v>
      </c>
      <c r="R274" s="188"/>
      <c r="S274" s="191"/>
      <c r="T274" s="190"/>
    </row>
    <row r="275" spans="1:20" ht="13.75" thickBot="1" x14ac:dyDescent="0.85">
      <c r="A275" s="79">
        <f t="shared" si="45"/>
        <v>257</v>
      </c>
      <c r="B275" s="174">
        <f t="shared" si="46"/>
        <v>315</v>
      </c>
      <c r="C275" s="175" t="str">
        <f t="shared" si="47"/>
        <v/>
      </c>
      <c r="D275" s="176" t="str">
        <f t="shared" si="48"/>
        <v/>
      </c>
      <c r="E275" s="167"/>
      <c r="F275" s="317" t="str">
        <f t="shared" si="42"/>
        <v/>
      </c>
      <c r="G275" s="316">
        <f t="shared" si="43"/>
        <v>0</v>
      </c>
      <c r="H275" s="177" t="str">
        <f t="shared" ref="H275:H338" si="51">IF(M275&gt;0,($K$13*F275),"")</f>
        <v/>
      </c>
      <c r="I275" s="177" t="str">
        <f t="shared" ref="I275:I338" si="52">IF(M275&gt;0,($K$15*F275),"")</f>
        <v/>
      </c>
      <c r="J275" s="317" t="str">
        <f t="shared" ref="J275:J338" si="53">IF(M275&gt;0,((F275*$K$9)*$O$12),"")</f>
        <v/>
      </c>
      <c r="K275" s="171" t="str">
        <f t="shared" ref="K275:K338" si="54">IF(G275&gt;$I$12,((G275-$I$12)*$K$17),"")</f>
        <v/>
      </c>
      <c r="L275" s="320">
        <f t="shared" si="44"/>
        <v>0</v>
      </c>
      <c r="M275" s="307"/>
      <c r="N275" s="216">
        <f t="shared" si="50"/>
        <v>257</v>
      </c>
      <c r="O275" s="228">
        <f t="shared" si="49"/>
        <v>396</v>
      </c>
      <c r="R275" s="188"/>
      <c r="S275" s="191"/>
      <c r="T275" s="190"/>
    </row>
    <row r="276" spans="1:20" ht="13.75" thickBot="1" x14ac:dyDescent="0.85">
      <c r="A276" s="79">
        <f t="shared" si="45"/>
        <v>258</v>
      </c>
      <c r="B276" s="174">
        <f t="shared" si="46"/>
        <v>315</v>
      </c>
      <c r="C276" s="175" t="str">
        <f t="shared" si="47"/>
        <v/>
      </c>
      <c r="D276" s="176" t="str">
        <f t="shared" si="48"/>
        <v/>
      </c>
      <c r="E276" s="167"/>
      <c r="F276" s="317" t="str">
        <f t="shared" ref="F276:F339" si="55">IF(M276&gt;0,(F275+D276),"")</f>
        <v/>
      </c>
      <c r="G276" s="316">
        <f t="shared" ref="G276:G339" si="56">IF(M276&gt;0,(F276+$E$17+$I$13),0)</f>
        <v>0</v>
      </c>
      <c r="H276" s="177" t="str">
        <f t="shared" si="51"/>
        <v/>
      </c>
      <c r="I276" s="177" t="str">
        <f t="shared" si="52"/>
        <v/>
      </c>
      <c r="J276" s="317" t="str">
        <f t="shared" si="53"/>
        <v/>
      </c>
      <c r="K276" s="171" t="str">
        <f t="shared" si="54"/>
        <v/>
      </c>
      <c r="L276" s="320">
        <f t="shared" ref="L276:L339" si="57">0.052*K$12*G276</f>
        <v>0</v>
      </c>
      <c r="M276" s="307"/>
      <c r="N276" s="216">
        <f t="shared" si="50"/>
        <v>258</v>
      </c>
      <c r="O276" s="228">
        <f t="shared" si="49"/>
        <v>397</v>
      </c>
      <c r="R276" s="188"/>
      <c r="S276" s="191"/>
      <c r="T276" s="190"/>
    </row>
    <row r="277" spans="1:20" ht="13.75" thickBot="1" x14ac:dyDescent="0.85">
      <c r="A277" s="79">
        <f t="shared" ref="A277:A340" si="58">A276+1</f>
        <v>259</v>
      </c>
      <c r="B277" s="174">
        <f t="shared" ref="B277:B340" si="59">IF(M277&lt;=1,(0),IF(M277&lt;3600,(1),IF(M277&gt;=3601,(2),"")))+B276</f>
        <v>315</v>
      </c>
      <c r="C277" s="175" t="str">
        <f t="shared" ref="C277:C340" si="60">IF(M277&gt;0,($I$14-B277),"")</f>
        <v/>
      </c>
      <c r="D277" s="176" t="str">
        <f t="shared" ref="D277:D340" si="61">IF(M277&gt;0,(M277/100),"")</f>
        <v/>
      </c>
      <c r="E277" s="167"/>
      <c r="F277" s="317" t="str">
        <f t="shared" si="55"/>
        <v/>
      </c>
      <c r="G277" s="316">
        <f t="shared" si="56"/>
        <v>0</v>
      </c>
      <c r="H277" s="177" t="str">
        <f t="shared" si="51"/>
        <v/>
      </c>
      <c r="I277" s="177" t="str">
        <f t="shared" si="52"/>
        <v/>
      </c>
      <c r="J277" s="317" t="str">
        <f t="shared" si="53"/>
        <v/>
      </c>
      <c r="K277" s="171" t="str">
        <f t="shared" si="54"/>
        <v/>
      </c>
      <c r="L277" s="320">
        <f t="shared" si="57"/>
        <v>0</v>
      </c>
      <c r="M277" s="307"/>
      <c r="N277" s="216">
        <f t="shared" si="50"/>
        <v>259</v>
      </c>
      <c r="O277" s="228">
        <f t="shared" ref="O277:O340" si="62">IF(M277&gt;4500,N277*2,O276+1)</f>
        <v>398</v>
      </c>
      <c r="R277" s="188"/>
      <c r="S277" s="191"/>
      <c r="T277" s="190"/>
    </row>
    <row r="278" spans="1:20" ht="13.75" thickBot="1" x14ac:dyDescent="0.85">
      <c r="A278" s="79">
        <f t="shared" si="58"/>
        <v>260</v>
      </c>
      <c r="B278" s="174">
        <f t="shared" si="59"/>
        <v>315</v>
      </c>
      <c r="C278" s="175" t="str">
        <f t="shared" si="60"/>
        <v/>
      </c>
      <c r="D278" s="176" t="str">
        <f t="shared" si="61"/>
        <v/>
      </c>
      <c r="E278" s="181">
        <f>SUM(D269:D278)</f>
        <v>0</v>
      </c>
      <c r="F278" s="317" t="str">
        <f t="shared" si="55"/>
        <v/>
      </c>
      <c r="G278" s="316">
        <f t="shared" si="56"/>
        <v>0</v>
      </c>
      <c r="H278" s="177" t="str">
        <f t="shared" si="51"/>
        <v/>
      </c>
      <c r="I278" s="177" t="str">
        <f t="shared" si="52"/>
        <v/>
      </c>
      <c r="J278" s="317" t="str">
        <f t="shared" si="53"/>
        <v/>
      </c>
      <c r="K278" s="171" t="str">
        <f t="shared" si="54"/>
        <v/>
      </c>
      <c r="L278" s="320">
        <f t="shared" si="57"/>
        <v>0</v>
      </c>
      <c r="M278" s="307"/>
      <c r="N278" s="216">
        <f t="shared" si="50"/>
        <v>260</v>
      </c>
      <c r="O278" s="228">
        <f t="shared" si="62"/>
        <v>399</v>
      </c>
      <c r="R278" s="188"/>
      <c r="S278" s="191"/>
      <c r="T278" s="190"/>
    </row>
    <row r="279" spans="1:20" ht="13.75" thickBot="1" x14ac:dyDescent="0.85">
      <c r="A279" s="79">
        <f t="shared" si="58"/>
        <v>261</v>
      </c>
      <c r="B279" s="174">
        <f t="shared" si="59"/>
        <v>315</v>
      </c>
      <c r="C279" s="175" t="str">
        <f t="shared" si="60"/>
        <v/>
      </c>
      <c r="D279" s="176" t="str">
        <f t="shared" si="61"/>
        <v/>
      </c>
      <c r="E279" s="167"/>
      <c r="F279" s="317" t="str">
        <f t="shared" si="55"/>
        <v/>
      </c>
      <c r="G279" s="316">
        <f t="shared" si="56"/>
        <v>0</v>
      </c>
      <c r="H279" s="177" t="str">
        <f t="shared" si="51"/>
        <v/>
      </c>
      <c r="I279" s="177" t="str">
        <f t="shared" si="52"/>
        <v/>
      </c>
      <c r="J279" s="317" t="str">
        <f t="shared" si="53"/>
        <v/>
      </c>
      <c r="K279" s="171" t="str">
        <f t="shared" si="54"/>
        <v/>
      </c>
      <c r="L279" s="320">
        <f t="shared" si="57"/>
        <v>0</v>
      </c>
      <c r="M279" s="307"/>
      <c r="N279" s="216">
        <f t="shared" si="50"/>
        <v>261</v>
      </c>
      <c r="O279" s="228">
        <f t="shared" si="62"/>
        <v>400</v>
      </c>
      <c r="R279" s="188"/>
      <c r="S279" s="191"/>
      <c r="T279" s="190"/>
    </row>
    <row r="280" spans="1:20" ht="13.75" thickBot="1" x14ac:dyDescent="0.85">
      <c r="A280" s="79">
        <f t="shared" si="58"/>
        <v>262</v>
      </c>
      <c r="B280" s="174">
        <f t="shared" si="59"/>
        <v>315</v>
      </c>
      <c r="C280" s="175" t="str">
        <f t="shared" si="60"/>
        <v/>
      </c>
      <c r="D280" s="176" t="str">
        <f t="shared" si="61"/>
        <v/>
      </c>
      <c r="E280" s="167"/>
      <c r="F280" s="317" t="str">
        <f t="shared" si="55"/>
        <v/>
      </c>
      <c r="G280" s="316">
        <f t="shared" si="56"/>
        <v>0</v>
      </c>
      <c r="H280" s="177" t="str">
        <f t="shared" si="51"/>
        <v/>
      </c>
      <c r="I280" s="177" t="str">
        <f t="shared" si="52"/>
        <v/>
      </c>
      <c r="J280" s="317" t="str">
        <f t="shared" si="53"/>
        <v/>
      </c>
      <c r="K280" s="171" t="str">
        <f t="shared" si="54"/>
        <v/>
      </c>
      <c r="L280" s="320">
        <f t="shared" si="57"/>
        <v>0</v>
      </c>
      <c r="M280" s="307"/>
      <c r="N280" s="216">
        <f t="shared" si="50"/>
        <v>262</v>
      </c>
      <c r="O280" s="228">
        <f t="shared" si="62"/>
        <v>401</v>
      </c>
      <c r="R280" s="188"/>
      <c r="S280" s="191"/>
      <c r="T280" s="190"/>
    </row>
    <row r="281" spans="1:20" ht="13.75" thickBot="1" x14ac:dyDescent="0.85">
      <c r="A281" s="79">
        <f t="shared" si="58"/>
        <v>263</v>
      </c>
      <c r="B281" s="174">
        <f t="shared" si="59"/>
        <v>315</v>
      </c>
      <c r="C281" s="175" t="str">
        <f t="shared" si="60"/>
        <v/>
      </c>
      <c r="D281" s="176" t="str">
        <f t="shared" si="61"/>
        <v/>
      </c>
      <c r="E281" s="167"/>
      <c r="F281" s="317" t="str">
        <f t="shared" si="55"/>
        <v/>
      </c>
      <c r="G281" s="316">
        <f t="shared" si="56"/>
        <v>0</v>
      </c>
      <c r="H281" s="177" t="str">
        <f t="shared" si="51"/>
        <v/>
      </c>
      <c r="I281" s="177" t="str">
        <f t="shared" si="52"/>
        <v/>
      </c>
      <c r="J281" s="317" t="str">
        <f t="shared" si="53"/>
        <v/>
      </c>
      <c r="K281" s="171" t="str">
        <f t="shared" si="54"/>
        <v/>
      </c>
      <c r="L281" s="320">
        <f t="shared" si="57"/>
        <v>0</v>
      </c>
      <c r="M281" s="307"/>
      <c r="N281" s="216">
        <f t="shared" si="50"/>
        <v>263</v>
      </c>
      <c r="O281" s="228">
        <f t="shared" si="62"/>
        <v>402</v>
      </c>
      <c r="R281" s="188"/>
      <c r="S281" s="191"/>
      <c r="T281" s="190"/>
    </row>
    <row r="282" spans="1:20" ht="13.75" thickBot="1" x14ac:dyDescent="0.85">
      <c r="A282" s="79">
        <f t="shared" si="58"/>
        <v>264</v>
      </c>
      <c r="B282" s="174">
        <f t="shared" si="59"/>
        <v>315</v>
      </c>
      <c r="C282" s="175" t="str">
        <f t="shared" si="60"/>
        <v/>
      </c>
      <c r="D282" s="176" t="str">
        <f t="shared" si="61"/>
        <v/>
      </c>
      <c r="E282" s="167"/>
      <c r="F282" s="317" t="str">
        <f t="shared" si="55"/>
        <v/>
      </c>
      <c r="G282" s="316">
        <f t="shared" si="56"/>
        <v>0</v>
      </c>
      <c r="H282" s="177" t="str">
        <f t="shared" si="51"/>
        <v/>
      </c>
      <c r="I282" s="177" t="str">
        <f t="shared" si="52"/>
        <v/>
      </c>
      <c r="J282" s="317" t="str">
        <f t="shared" si="53"/>
        <v/>
      </c>
      <c r="K282" s="171" t="str">
        <f t="shared" si="54"/>
        <v/>
      </c>
      <c r="L282" s="320">
        <f t="shared" si="57"/>
        <v>0</v>
      </c>
      <c r="M282" s="307"/>
      <c r="N282" s="216">
        <f t="shared" si="50"/>
        <v>264</v>
      </c>
      <c r="O282" s="228">
        <f t="shared" si="62"/>
        <v>403</v>
      </c>
      <c r="R282" s="188"/>
      <c r="S282" s="191"/>
      <c r="T282" s="190"/>
    </row>
    <row r="283" spans="1:20" ht="13.75" thickBot="1" x14ac:dyDescent="0.85">
      <c r="A283" s="79">
        <f t="shared" si="58"/>
        <v>265</v>
      </c>
      <c r="B283" s="174">
        <f t="shared" si="59"/>
        <v>315</v>
      </c>
      <c r="C283" s="175" t="str">
        <f t="shared" si="60"/>
        <v/>
      </c>
      <c r="D283" s="176" t="str">
        <f t="shared" si="61"/>
        <v/>
      </c>
      <c r="E283" s="167"/>
      <c r="F283" s="317" t="str">
        <f t="shared" si="55"/>
        <v/>
      </c>
      <c r="G283" s="316">
        <f t="shared" si="56"/>
        <v>0</v>
      </c>
      <c r="H283" s="177" t="str">
        <f t="shared" si="51"/>
        <v/>
      </c>
      <c r="I283" s="177" t="str">
        <f t="shared" si="52"/>
        <v/>
      </c>
      <c r="J283" s="317" t="str">
        <f t="shared" si="53"/>
        <v/>
      </c>
      <c r="K283" s="171" t="str">
        <f t="shared" si="54"/>
        <v/>
      </c>
      <c r="L283" s="320">
        <f t="shared" si="57"/>
        <v>0</v>
      </c>
      <c r="M283" s="307"/>
      <c r="N283" s="216">
        <f t="shared" si="50"/>
        <v>265</v>
      </c>
      <c r="O283" s="228">
        <f t="shared" si="62"/>
        <v>404</v>
      </c>
      <c r="R283" s="188"/>
      <c r="S283" s="191"/>
      <c r="T283" s="190"/>
    </row>
    <row r="284" spans="1:20" ht="13.75" thickBot="1" x14ac:dyDescent="0.85">
      <c r="A284" s="79">
        <f t="shared" si="58"/>
        <v>266</v>
      </c>
      <c r="B284" s="174">
        <f t="shared" si="59"/>
        <v>315</v>
      </c>
      <c r="C284" s="175" t="str">
        <f t="shared" si="60"/>
        <v/>
      </c>
      <c r="D284" s="176" t="str">
        <f t="shared" si="61"/>
        <v/>
      </c>
      <c r="E284" s="167"/>
      <c r="F284" s="317" t="str">
        <f t="shared" si="55"/>
        <v/>
      </c>
      <c r="G284" s="316">
        <f t="shared" si="56"/>
        <v>0</v>
      </c>
      <c r="H284" s="177" t="str">
        <f t="shared" si="51"/>
        <v/>
      </c>
      <c r="I284" s="177" t="str">
        <f t="shared" si="52"/>
        <v/>
      </c>
      <c r="J284" s="317" t="str">
        <f t="shared" si="53"/>
        <v/>
      </c>
      <c r="K284" s="171" t="str">
        <f t="shared" si="54"/>
        <v/>
      </c>
      <c r="L284" s="320">
        <f t="shared" si="57"/>
        <v>0</v>
      </c>
      <c r="M284" s="307"/>
      <c r="N284" s="216">
        <f t="shared" si="50"/>
        <v>266</v>
      </c>
      <c r="O284" s="228">
        <f t="shared" si="62"/>
        <v>405</v>
      </c>
      <c r="R284" s="188"/>
      <c r="S284" s="191"/>
      <c r="T284" s="190"/>
    </row>
    <row r="285" spans="1:20" ht="13.75" thickBot="1" x14ac:dyDescent="0.85">
      <c r="A285" s="79">
        <f t="shared" si="58"/>
        <v>267</v>
      </c>
      <c r="B285" s="174">
        <f t="shared" si="59"/>
        <v>315</v>
      </c>
      <c r="C285" s="175" t="str">
        <f t="shared" si="60"/>
        <v/>
      </c>
      <c r="D285" s="176" t="str">
        <f t="shared" si="61"/>
        <v/>
      </c>
      <c r="E285" s="167"/>
      <c r="F285" s="317" t="str">
        <f t="shared" si="55"/>
        <v/>
      </c>
      <c r="G285" s="316">
        <f t="shared" si="56"/>
        <v>0</v>
      </c>
      <c r="H285" s="177" t="str">
        <f t="shared" si="51"/>
        <v/>
      </c>
      <c r="I285" s="177" t="str">
        <f t="shared" si="52"/>
        <v/>
      </c>
      <c r="J285" s="317" t="str">
        <f t="shared" si="53"/>
        <v/>
      </c>
      <c r="K285" s="171" t="str">
        <f t="shared" si="54"/>
        <v/>
      </c>
      <c r="L285" s="320">
        <f t="shared" si="57"/>
        <v>0</v>
      </c>
      <c r="M285" s="307"/>
      <c r="N285" s="216">
        <f t="shared" si="50"/>
        <v>267</v>
      </c>
      <c r="O285" s="228">
        <f t="shared" si="62"/>
        <v>406</v>
      </c>
      <c r="R285" s="188"/>
      <c r="S285" s="191"/>
      <c r="T285" s="190"/>
    </row>
    <row r="286" spans="1:20" ht="13.75" thickBot="1" x14ac:dyDescent="0.85">
      <c r="A286" s="79">
        <f t="shared" si="58"/>
        <v>268</v>
      </c>
      <c r="B286" s="174">
        <f t="shared" si="59"/>
        <v>315</v>
      </c>
      <c r="C286" s="175" t="str">
        <f t="shared" si="60"/>
        <v/>
      </c>
      <c r="D286" s="176" t="str">
        <f t="shared" si="61"/>
        <v/>
      </c>
      <c r="E286" s="167"/>
      <c r="F286" s="317" t="str">
        <f t="shared" si="55"/>
        <v/>
      </c>
      <c r="G286" s="316">
        <f t="shared" si="56"/>
        <v>0</v>
      </c>
      <c r="H286" s="177" t="str">
        <f t="shared" si="51"/>
        <v/>
      </c>
      <c r="I286" s="177" t="str">
        <f t="shared" si="52"/>
        <v/>
      </c>
      <c r="J286" s="317" t="str">
        <f t="shared" si="53"/>
        <v/>
      </c>
      <c r="K286" s="171" t="str">
        <f t="shared" si="54"/>
        <v/>
      </c>
      <c r="L286" s="320">
        <f t="shared" si="57"/>
        <v>0</v>
      </c>
      <c r="M286" s="307"/>
      <c r="N286" s="216">
        <f t="shared" si="50"/>
        <v>268</v>
      </c>
      <c r="O286" s="228">
        <f t="shared" si="62"/>
        <v>407</v>
      </c>
      <c r="R286" s="188"/>
      <c r="S286" s="191"/>
      <c r="T286" s="190"/>
    </row>
    <row r="287" spans="1:20" ht="13.75" thickBot="1" x14ac:dyDescent="0.85">
      <c r="A287" s="79">
        <f t="shared" si="58"/>
        <v>269</v>
      </c>
      <c r="B287" s="174">
        <f t="shared" si="59"/>
        <v>315</v>
      </c>
      <c r="C287" s="175" t="str">
        <f t="shared" si="60"/>
        <v/>
      </c>
      <c r="D287" s="176" t="str">
        <f t="shared" si="61"/>
        <v/>
      </c>
      <c r="E287" s="167"/>
      <c r="F287" s="317" t="str">
        <f t="shared" si="55"/>
        <v/>
      </c>
      <c r="G287" s="316">
        <f t="shared" si="56"/>
        <v>0</v>
      </c>
      <c r="H287" s="177" t="str">
        <f t="shared" si="51"/>
        <v/>
      </c>
      <c r="I287" s="177" t="str">
        <f t="shared" si="52"/>
        <v/>
      </c>
      <c r="J287" s="317" t="str">
        <f t="shared" si="53"/>
        <v/>
      </c>
      <c r="K287" s="171" t="str">
        <f t="shared" si="54"/>
        <v/>
      </c>
      <c r="L287" s="320">
        <f t="shared" si="57"/>
        <v>0</v>
      </c>
      <c r="M287" s="307"/>
      <c r="N287" s="216">
        <f t="shared" si="50"/>
        <v>269</v>
      </c>
      <c r="O287" s="228">
        <f t="shared" si="62"/>
        <v>408</v>
      </c>
      <c r="R287" s="188"/>
      <c r="S287" s="191"/>
      <c r="T287" s="190"/>
    </row>
    <row r="288" spans="1:20" ht="13.75" thickBot="1" x14ac:dyDescent="0.85">
      <c r="A288" s="79">
        <f t="shared" si="58"/>
        <v>270</v>
      </c>
      <c r="B288" s="174">
        <f t="shared" si="59"/>
        <v>315</v>
      </c>
      <c r="C288" s="175" t="str">
        <f t="shared" si="60"/>
        <v/>
      </c>
      <c r="D288" s="176" t="str">
        <f t="shared" si="61"/>
        <v/>
      </c>
      <c r="E288" s="181">
        <f>SUM(D279:D288)</f>
        <v>0</v>
      </c>
      <c r="F288" s="317" t="str">
        <f t="shared" si="55"/>
        <v/>
      </c>
      <c r="G288" s="316">
        <f t="shared" si="56"/>
        <v>0</v>
      </c>
      <c r="H288" s="177" t="str">
        <f t="shared" si="51"/>
        <v/>
      </c>
      <c r="I288" s="177" t="str">
        <f t="shared" si="52"/>
        <v/>
      </c>
      <c r="J288" s="317" t="str">
        <f t="shared" si="53"/>
        <v/>
      </c>
      <c r="K288" s="171" t="str">
        <f t="shared" si="54"/>
        <v/>
      </c>
      <c r="L288" s="320">
        <f t="shared" si="57"/>
        <v>0</v>
      </c>
      <c r="M288" s="307"/>
      <c r="N288" s="216">
        <f t="shared" si="50"/>
        <v>270</v>
      </c>
      <c r="O288" s="228">
        <f t="shared" si="62"/>
        <v>409</v>
      </c>
      <c r="R288" s="188"/>
      <c r="S288" s="191"/>
      <c r="T288" s="190"/>
    </row>
    <row r="289" spans="1:20" ht="13.75" thickBot="1" x14ac:dyDescent="0.85">
      <c r="A289" s="79">
        <f t="shared" si="58"/>
        <v>271</v>
      </c>
      <c r="B289" s="174">
        <f t="shared" si="59"/>
        <v>315</v>
      </c>
      <c r="C289" s="175" t="str">
        <f t="shared" si="60"/>
        <v/>
      </c>
      <c r="D289" s="176" t="str">
        <f t="shared" si="61"/>
        <v/>
      </c>
      <c r="E289" s="167"/>
      <c r="F289" s="317" t="str">
        <f t="shared" si="55"/>
        <v/>
      </c>
      <c r="G289" s="316">
        <f t="shared" si="56"/>
        <v>0</v>
      </c>
      <c r="H289" s="177" t="str">
        <f t="shared" si="51"/>
        <v/>
      </c>
      <c r="I289" s="177" t="str">
        <f t="shared" si="52"/>
        <v/>
      </c>
      <c r="J289" s="317" t="str">
        <f t="shared" si="53"/>
        <v/>
      </c>
      <c r="K289" s="171" t="str">
        <f t="shared" si="54"/>
        <v/>
      </c>
      <c r="L289" s="320">
        <f t="shared" si="57"/>
        <v>0</v>
      </c>
      <c r="M289" s="307"/>
      <c r="N289" s="216">
        <f t="shared" si="50"/>
        <v>271</v>
      </c>
      <c r="O289" s="228">
        <f t="shared" si="62"/>
        <v>410</v>
      </c>
      <c r="R289" s="188"/>
      <c r="S289" s="191"/>
      <c r="T289" s="190"/>
    </row>
    <row r="290" spans="1:20" ht="13.75" thickBot="1" x14ac:dyDescent="0.85">
      <c r="A290" s="79">
        <f t="shared" si="58"/>
        <v>272</v>
      </c>
      <c r="B290" s="174">
        <f t="shared" si="59"/>
        <v>315</v>
      </c>
      <c r="C290" s="175" t="str">
        <f t="shared" si="60"/>
        <v/>
      </c>
      <c r="D290" s="176" t="str">
        <f t="shared" si="61"/>
        <v/>
      </c>
      <c r="E290" s="167"/>
      <c r="F290" s="317" t="str">
        <f t="shared" si="55"/>
        <v/>
      </c>
      <c r="G290" s="316">
        <f t="shared" si="56"/>
        <v>0</v>
      </c>
      <c r="H290" s="177" t="str">
        <f t="shared" si="51"/>
        <v/>
      </c>
      <c r="I290" s="177" t="str">
        <f t="shared" si="52"/>
        <v/>
      </c>
      <c r="J290" s="317" t="str">
        <f t="shared" si="53"/>
        <v/>
      </c>
      <c r="K290" s="171" t="str">
        <f t="shared" si="54"/>
        <v/>
      </c>
      <c r="L290" s="320">
        <f t="shared" si="57"/>
        <v>0</v>
      </c>
      <c r="M290" s="307"/>
      <c r="N290" s="216">
        <f t="shared" si="50"/>
        <v>272</v>
      </c>
      <c r="O290" s="228">
        <f t="shared" si="62"/>
        <v>411</v>
      </c>
      <c r="R290" s="188"/>
      <c r="S290" s="191"/>
      <c r="T290" s="190"/>
    </row>
    <row r="291" spans="1:20" ht="13.75" thickBot="1" x14ac:dyDescent="0.85">
      <c r="A291" s="79">
        <f t="shared" si="58"/>
        <v>273</v>
      </c>
      <c r="B291" s="174">
        <f t="shared" si="59"/>
        <v>315</v>
      </c>
      <c r="C291" s="175" t="str">
        <f t="shared" si="60"/>
        <v/>
      </c>
      <c r="D291" s="176" t="str">
        <f t="shared" si="61"/>
        <v/>
      </c>
      <c r="E291" s="167"/>
      <c r="F291" s="317" t="str">
        <f t="shared" si="55"/>
        <v/>
      </c>
      <c r="G291" s="316">
        <f t="shared" si="56"/>
        <v>0</v>
      </c>
      <c r="H291" s="177" t="str">
        <f t="shared" si="51"/>
        <v/>
      </c>
      <c r="I291" s="177" t="str">
        <f t="shared" si="52"/>
        <v/>
      </c>
      <c r="J291" s="317" t="str">
        <f t="shared" si="53"/>
        <v/>
      </c>
      <c r="K291" s="171" t="str">
        <f t="shared" si="54"/>
        <v/>
      </c>
      <c r="L291" s="320">
        <f t="shared" si="57"/>
        <v>0</v>
      </c>
      <c r="M291" s="307"/>
      <c r="N291" s="216">
        <f t="shared" si="50"/>
        <v>273</v>
      </c>
      <c r="O291" s="228">
        <f t="shared" si="62"/>
        <v>412</v>
      </c>
      <c r="R291" s="188"/>
      <c r="S291" s="191"/>
      <c r="T291" s="190"/>
    </row>
    <row r="292" spans="1:20" ht="13.75" thickBot="1" x14ac:dyDescent="0.85">
      <c r="A292" s="79">
        <f t="shared" si="58"/>
        <v>274</v>
      </c>
      <c r="B292" s="174">
        <f t="shared" si="59"/>
        <v>315</v>
      </c>
      <c r="C292" s="175" t="str">
        <f t="shared" si="60"/>
        <v/>
      </c>
      <c r="D292" s="176" t="str">
        <f t="shared" si="61"/>
        <v/>
      </c>
      <c r="E292" s="167"/>
      <c r="F292" s="317" t="str">
        <f t="shared" si="55"/>
        <v/>
      </c>
      <c r="G292" s="316">
        <f t="shared" si="56"/>
        <v>0</v>
      </c>
      <c r="H292" s="177" t="str">
        <f t="shared" si="51"/>
        <v/>
      </c>
      <c r="I292" s="177" t="str">
        <f t="shared" si="52"/>
        <v/>
      </c>
      <c r="J292" s="317" t="str">
        <f t="shared" si="53"/>
        <v/>
      </c>
      <c r="K292" s="171" t="str">
        <f t="shared" si="54"/>
        <v/>
      </c>
      <c r="L292" s="320">
        <f t="shared" si="57"/>
        <v>0</v>
      </c>
      <c r="M292" s="307"/>
      <c r="N292" s="216">
        <f t="shared" si="50"/>
        <v>274</v>
      </c>
      <c r="O292" s="228">
        <f t="shared" si="62"/>
        <v>413</v>
      </c>
      <c r="R292" s="188"/>
      <c r="S292" s="191"/>
      <c r="T292" s="190"/>
    </row>
    <row r="293" spans="1:20" ht="13.75" thickBot="1" x14ac:dyDescent="0.85">
      <c r="A293" s="79">
        <f t="shared" si="58"/>
        <v>275</v>
      </c>
      <c r="B293" s="174">
        <f t="shared" si="59"/>
        <v>315</v>
      </c>
      <c r="C293" s="175" t="str">
        <f t="shared" si="60"/>
        <v/>
      </c>
      <c r="D293" s="176" t="str">
        <f t="shared" si="61"/>
        <v/>
      </c>
      <c r="E293" s="167"/>
      <c r="F293" s="317" t="str">
        <f t="shared" si="55"/>
        <v/>
      </c>
      <c r="G293" s="316">
        <f t="shared" si="56"/>
        <v>0</v>
      </c>
      <c r="H293" s="177" t="str">
        <f t="shared" si="51"/>
        <v/>
      </c>
      <c r="I293" s="177" t="str">
        <f t="shared" si="52"/>
        <v/>
      </c>
      <c r="J293" s="317" t="str">
        <f t="shared" si="53"/>
        <v/>
      </c>
      <c r="K293" s="171" t="str">
        <f t="shared" si="54"/>
        <v/>
      </c>
      <c r="L293" s="320">
        <f t="shared" si="57"/>
        <v>0</v>
      </c>
      <c r="M293" s="307"/>
      <c r="N293" s="216">
        <f t="shared" si="50"/>
        <v>275</v>
      </c>
      <c r="O293" s="228">
        <f t="shared" si="62"/>
        <v>414</v>
      </c>
      <c r="R293" s="188"/>
      <c r="S293" s="191"/>
      <c r="T293" s="190"/>
    </row>
    <row r="294" spans="1:20" ht="13.75" thickBot="1" x14ac:dyDescent="0.85">
      <c r="A294" s="79">
        <f t="shared" si="58"/>
        <v>276</v>
      </c>
      <c r="B294" s="174">
        <f t="shared" si="59"/>
        <v>315</v>
      </c>
      <c r="C294" s="175" t="str">
        <f t="shared" si="60"/>
        <v/>
      </c>
      <c r="D294" s="176" t="str">
        <f t="shared" si="61"/>
        <v/>
      </c>
      <c r="E294" s="167"/>
      <c r="F294" s="317" t="str">
        <f t="shared" si="55"/>
        <v/>
      </c>
      <c r="G294" s="316">
        <f t="shared" si="56"/>
        <v>0</v>
      </c>
      <c r="H294" s="177" t="str">
        <f t="shared" si="51"/>
        <v/>
      </c>
      <c r="I294" s="177" t="str">
        <f t="shared" si="52"/>
        <v/>
      </c>
      <c r="J294" s="317" t="str">
        <f t="shared" si="53"/>
        <v/>
      </c>
      <c r="K294" s="171" t="str">
        <f t="shared" si="54"/>
        <v/>
      </c>
      <c r="L294" s="320">
        <f t="shared" si="57"/>
        <v>0</v>
      </c>
      <c r="M294" s="307"/>
      <c r="N294" s="216">
        <f t="shared" si="50"/>
        <v>276</v>
      </c>
      <c r="O294" s="228">
        <f t="shared" si="62"/>
        <v>415</v>
      </c>
      <c r="R294" s="188"/>
      <c r="S294" s="191"/>
      <c r="T294" s="190"/>
    </row>
    <row r="295" spans="1:20" ht="13.75" thickBot="1" x14ac:dyDescent="0.85">
      <c r="A295" s="79">
        <f t="shared" si="58"/>
        <v>277</v>
      </c>
      <c r="B295" s="174">
        <f t="shared" si="59"/>
        <v>315</v>
      </c>
      <c r="C295" s="175" t="str">
        <f t="shared" si="60"/>
        <v/>
      </c>
      <c r="D295" s="176" t="str">
        <f t="shared" si="61"/>
        <v/>
      </c>
      <c r="E295" s="167"/>
      <c r="F295" s="317" t="str">
        <f t="shared" si="55"/>
        <v/>
      </c>
      <c r="G295" s="316">
        <f t="shared" si="56"/>
        <v>0</v>
      </c>
      <c r="H295" s="177" t="str">
        <f t="shared" si="51"/>
        <v/>
      </c>
      <c r="I295" s="177" t="str">
        <f t="shared" si="52"/>
        <v/>
      </c>
      <c r="J295" s="317" t="str">
        <f t="shared" si="53"/>
        <v/>
      </c>
      <c r="K295" s="171" t="str">
        <f t="shared" si="54"/>
        <v/>
      </c>
      <c r="L295" s="320">
        <f t="shared" si="57"/>
        <v>0</v>
      </c>
      <c r="M295" s="307"/>
      <c r="N295" s="216">
        <f t="shared" si="50"/>
        <v>277</v>
      </c>
      <c r="O295" s="228">
        <f t="shared" si="62"/>
        <v>416</v>
      </c>
      <c r="R295" s="188"/>
      <c r="S295" s="191"/>
      <c r="T295" s="190"/>
    </row>
    <row r="296" spans="1:20" ht="13.75" thickBot="1" x14ac:dyDescent="0.85">
      <c r="A296" s="79">
        <f t="shared" si="58"/>
        <v>278</v>
      </c>
      <c r="B296" s="174">
        <f t="shared" si="59"/>
        <v>315</v>
      </c>
      <c r="C296" s="175" t="str">
        <f t="shared" si="60"/>
        <v/>
      </c>
      <c r="D296" s="176" t="str">
        <f t="shared" si="61"/>
        <v/>
      </c>
      <c r="E296" s="167"/>
      <c r="F296" s="317" t="str">
        <f t="shared" si="55"/>
        <v/>
      </c>
      <c r="G296" s="316">
        <f t="shared" si="56"/>
        <v>0</v>
      </c>
      <c r="H296" s="177" t="str">
        <f t="shared" si="51"/>
        <v/>
      </c>
      <c r="I296" s="177" t="str">
        <f t="shared" si="52"/>
        <v/>
      </c>
      <c r="J296" s="317" t="str">
        <f t="shared" si="53"/>
        <v/>
      </c>
      <c r="K296" s="171" t="str">
        <f t="shared" si="54"/>
        <v/>
      </c>
      <c r="L296" s="320">
        <f t="shared" si="57"/>
        <v>0</v>
      </c>
      <c r="M296" s="307"/>
      <c r="N296" s="216">
        <f t="shared" si="50"/>
        <v>278</v>
      </c>
      <c r="O296" s="228">
        <f t="shared" si="62"/>
        <v>417</v>
      </c>
      <c r="R296" s="188"/>
      <c r="S296" s="191"/>
      <c r="T296" s="190"/>
    </row>
    <row r="297" spans="1:20" ht="13.75" thickBot="1" x14ac:dyDescent="0.85">
      <c r="A297" s="79">
        <f t="shared" si="58"/>
        <v>279</v>
      </c>
      <c r="B297" s="174">
        <f t="shared" si="59"/>
        <v>315</v>
      </c>
      <c r="C297" s="175" t="str">
        <f t="shared" si="60"/>
        <v/>
      </c>
      <c r="D297" s="176" t="str">
        <f>IF(M297&gt;0,(M297/100),"")</f>
        <v/>
      </c>
      <c r="E297" s="167"/>
      <c r="F297" s="317" t="str">
        <f t="shared" si="55"/>
        <v/>
      </c>
      <c r="G297" s="316">
        <f t="shared" si="56"/>
        <v>0</v>
      </c>
      <c r="H297" s="177" t="str">
        <f t="shared" si="51"/>
        <v/>
      </c>
      <c r="I297" s="177" t="str">
        <f t="shared" si="52"/>
        <v/>
      </c>
      <c r="J297" s="317" t="str">
        <f t="shared" si="53"/>
        <v/>
      </c>
      <c r="K297" s="171" t="str">
        <f t="shared" si="54"/>
        <v/>
      </c>
      <c r="L297" s="320">
        <f t="shared" si="57"/>
        <v>0</v>
      </c>
      <c r="M297" s="307"/>
      <c r="N297" s="216">
        <f t="shared" si="50"/>
        <v>279</v>
      </c>
      <c r="O297" s="228">
        <f t="shared" si="62"/>
        <v>418</v>
      </c>
      <c r="R297" s="188"/>
      <c r="S297" s="191"/>
      <c r="T297" s="190"/>
    </row>
    <row r="298" spans="1:20" ht="13.75" thickBot="1" x14ac:dyDescent="0.85">
      <c r="A298" s="79">
        <f t="shared" si="58"/>
        <v>280</v>
      </c>
      <c r="B298" s="174">
        <f t="shared" si="59"/>
        <v>315</v>
      </c>
      <c r="C298" s="175" t="str">
        <f t="shared" si="60"/>
        <v/>
      </c>
      <c r="D298" s="176" t="str">
        <f t="shared" si="61"/>
        <v/>
      </c>
      <c r="E298" s="181">
        <f>SUM(D289:D298)</f>
        <v>0</v>
      </c>
      <c r="F298" s="317" t="str">
        <f t="shared" si="55"/>
        <v/>
      </c>
      <c r="G298" s="316">
        <f t="shared" si="56"/>
        <v>0</v>
      </c>
      <c r="H298" s="177" t="str">
        <f t="shared" si="51"/>
        <v/>
      </c>
      <c r="I298" s="177" t="str">
        <f t="shared" si="52"/>
        <v/>
      </c>
      <c r="J298" s="317" t="str">
        <f t="shared" si="53"/>
        <v/>
      </c>
      <c r="K298" s="171" t="str">
        <f t="shared" si="54"/>
        <v/>
      </c>
      <c r="L298" s="320">
        <f t="shared" si="57"/>
        <v>0</v>
      </c>
      <c r="M298" s="307"/>
      <c r="N298" s="216">
        <f t="shared" si="50"/>
        <v>280</v>
      </c>
      <c r="O298" s="228">
        <f t="shared" si="62"/>
        <v>419</v>
      </c>
      <c r="R298" s="188"/>
      <c r="S298" s="191"/>
      <c r="T298" s="190"/>
    </row>
    <row r="299" spans="1:20" ht="13.75" thickBot="1" x14ac:dyDescent="0.85">
      <c r="A299" s="79">
        <f t="shared" si="58"/>
        <v>281</v>
      </c>
      <c r="B299" s="174">
        <f t="shared" si="59"/>
        <v>315</v>
      </c>
      <c r="C299" s="175" t="str">
        <f t="shared" si="60"/>
        <v/>
      </c>
      <c r="D299" s="176" t="str">
        <f t="shared" si="61"/>
        <v/>
      </c>
      <c r="E299" s="167"/>
      <c r="F299" s="317" t="str">
        <f t="shared" si="55"/>
        <v/>
      </c>
      <c r="G299" s="316">
        <f t="shared" si="56"/>
        <v>0</v>
      </c>
      <c r="H299" s="177" t="str">
        <f t="shared" si="51"/>
        <v/>
      </c>
      <c r="I299" s="177" t="str">
        <f t="shared" si="52"/>
        <v/>
      </c>
      <c r="J299" s="317" t="str">
        <f t="shared" si="53"/>
        <v/>
      </c>
      <c r="K299" s="171" t="str">
        <f t="shared" si="54"/>
        <v/>
      </c>
      <c r="L299" s="320">
        <f t="shared" si="57"/>
        <v>0</v>
      </c>
      <c r="M299" s="307"/>
      <c r="N299" s="216">
        <f t="shared" si="50"/>
        <v>281</v>
      </c>
      <c r="O299" s="228">
        <f t="shared" si="62"/>
        <v>420</v>
      </c>
      <c r="R299" s="188"/>
      <c r="S299" s="191"/>
      <c r="T299" s="190"/>
    </row>
    <row r="300" spans="1:20" ht="13.75" thickBot="1" x14ac:dyDescent="0.85">
      <c r="A300" s="79">
        <f t="shared" si="58"/>
        <v>282</v>
      </c>
      <c r="B300" s="174">
        <f t="shared" si="59"/>
        <v>315</v>
      </c>
      <c r="C300" s="175" t="str">
        <f t="shared" si="60"/>
        <v/>
      </c>
      <c r="D300" s="176" t="str">
        <f t="shared" si="61"/>
        <v/>
      </c>
      <c r="E300" s="167"/>
      <c r="F300" s="317" t="str">
        <f t="shared" si="55"/>
        <v/>
      </c>
      <c r="G300" s="316">
        <f t="shared" si="56"/>
        <v>0</v>
      </c>
      <c r="H300" s="177" t="str">
        <f t="shared" si="51"/>
        <v/>
      </c>
      <c r="I300" s="177" t="str">
        <f t="shared" si="52"/>
        <v/>
      </c>
      <c r="J300" s="317" t="str">
        <f t="shared" si="53"/>
        <v/>
      </c>
      <c r="K300" s="171" t="str">
        <f t="shared" si="54"/>
        <v/>
      </c>
      <c r="L300" s="320">
        <f t="shared" si="57"/>
        <v>0</v>
      </c>
      <c r="M300" s="307"/>
      <c r="N300" s="216">
        <f t="shared" si="50"/>
        <v>282</v>
      </c>
      <c r="O300" s="228">
        <f t="shared" si="62"/>
        <v>421</v>
      </c>
      <c r="R300" s="188"/>
      <c r="S300" s="191"/>
      <c r="T300" s="190"/>
    </row>
    <row r="301" spans="1:20" ht="13.75" thickBot="1" x14ac:dyDescent="0.85">
      <c r="A301" s="79">
        <f t="shared" si="58"/>
        <v>283</v>
      </c>
      <c r="B301" s="174">
        <f t="shared" si="59"/>
        <v>315</v>
      </c>
      <c r="C301" s="175" t="str">
        <f t="shared" si="60"/>
        <v/>
      </c>
      <c r="D301" s="176" t="str">
        <f t="shared" si="61"/>
        <v/>
      </c>
      <c r="E301" s="167"/>
      <c r="F301" s="317" t="str">
        <f t="shared" si="55"/>
        <v/>
      </c>
      <c r="G301" s="316">
        <f t="shared" si="56"/>
        <v>0</v>
      </c>
      <c r="H301" s="177" t="str">
        <f t="shared" si="51"/>
        <v/>
      </c>
      <c r="I301" s="177" t="str">
        <f t="shared" si="52"/>
        <v/>
      </c>
      <c r="J301" s="317" t="str">
        <f t="shared" si="53"/>
        <v/>
      </c>
      <c r="K301" s="171" t="str">
        <f t="shared" si="54"/>
        <v/>
      </c>
      <c r="L301" s="320">
        <f t="shared" si="57"/>
        <v>0</v>
      </c>
      <c r="M301" s="307"/>
      <c r="N301" s="216">
        <f t="shared" si="50"/>
        <v>283</v>
      </c>
      <c r="O301" s="228">
        <f t="shared" si="62"/>
        <v>422</v>
      </c>
      <c r="R301" s="188"/>
      <c r="S301" s="191"/>
      <c r="T301" s="190"/>
    </row>
    <row r="302" spans="1:20" ht="13.75" thickBot="1" x14ac:dyDescent="0.85">
      <c r="A302" s="79">
        <f t="shared" si="58"/>
        <v>284</v>
      </c>
      <c r="B302" s="174">
        <f t="shared" si="59"/>
        <v>315</v>
      </c>
      <c r="C302" s="175" t="str">
        <f t="shared" si="60"/>
        <v/>
      </c>
      <c r="D302" s="176" t="str">
        <f t="shared" si="61"/>
        <v/>
      </c>
      <c r="E302" s="167"/>
      <c r="F302" s="317" t="str">
        <f t="shared" si="55"/>
        <v/>
      </c>
      <c r="G302" s="316">
        <f t="shared" si="56"/>
        <v>0</v>
      </c>
      <c r="H302" s="177" t="str">
        <f t="shared" si="51"/>
        <v/>
      </c>
      <c r="I302" s="177" t="str">
        <f t="shared" si="52"/>
        <v/>
      </c>
      <c r="J302" s="317" t="str">
        <f t="shared" si="53"/>
        <v/>
      </c>
      <c r="K302" s="171" t="str">
        <f t="shared" si="54"/>
        <v/>
      </c>
      <c r="L302" s="320">
        <f t="shared" si="57"/>
        <v>0</v>
      </c>
      <c r="M302" s="307"/>
      <c r="N302" s="216">
        <f t="shared" si="50"/>
        <v>284</v>
      </c>
      <c r="O302" s="228">
        <f t="shared" si="62"/>
        <v>423</v>
      </c>
      <c r="R302" s="188"/>
      <c r="S302" s="191"/>
      <c r="T302" s="190"/>
    </row>
    <row r="303" spans="1:20" ht="13.75" thickBot="1" x14ac:dyDescent="0.85">
      <c r="A303" s="79">
        <f t="shared" si="58"/>
        <v>285</v>
      </c>
      <c r="B303" s="174">
        <f t="shared" si="59"/>
        <v>315</v>
      </c>
      <c r="C303" s="175" t="str">
        <f t="shared" si="60"/>
        <v/>
      </c>
      <c r="D303" s="176" t="str">
        <f t="shared" si="61"/>
        <v/>
      </c>
      <c r="E303" s="167"/>
      <c r="F303" s="317" t="str">
        <f t="shared" si="55"/>
        <v/>
      </c>
      <c r="G303" s="316">
        <f t="shared" si="56"/>
        <v>0</v>
      </c>
      <c r="H303" s="177" t="str">
        <f t="shared" si="51"/>
        <v/>
      </c>
      <c r="I303" s="177" t="str">
        <f t="shared" si="52"/>
        <v/>
      </c>
      <c r="J303" s="317" t="str">
        <f t="shared" si="53"/>
        <v/>
      </c>
      <c r="K303" s="171" t="str">
        <f t="shared" si="54"/>
        <v/>
      </c>
      <c r="L303" s="320">
        <f t="shared" si="57"/>
        <v>0</v>
      </c>
      <c r="M303" s="307"/>
      <c r="N303" s="216">
        <f t="shared" si="50"/>
        <v>285</v>
      </c>
      <c r="O303" s="228">
        <f t="shared" si="62"/>
        <v>424</v>
      </c>
      <c r="R303" s="188"/>
      <c r="S303" s="191"/>
      <c r="T303" s="190"/>
    </row>
    <row r="304" spans="1:20" ht="13.75" thickBot="1" x14ac:dyDescent="0.85">
      <c r="A304" s="79">
        <f t="shared" si="58"/>
        <v>286</v>
      </c>
      <c r="B304" s="174">
        <f t="shared" si="59"/>
        <v>315</v>
      </c>
      <c r="C304" s="175" t="str">
        <f t="shared" si="60"/>
        <v/>
      </c>
      <c r="D304" s="176" t="str">
        <f t="shared" si="61"/>
        <v/>
      </c>
      <c r="E304" s="167"/>
      <c r="F304" s="317" t="str">
        <f t="shared" si="55"/>
        <v/>
      </c>
      <c r="G304" s="316">
        <f t="shared" si="56"/>
        <v>0</v>
      </c>
      <c r="H304" s="177" t="str">
        <f t="shared" si="51"/>
        <v/>
      </c>
      <c r="I304" s="177" t="str">
        <f t="shared" si="52"/>
        <v/>
      </c>
      <c r="J304" s="317" t="str">
        <f t="shared" si="53"/>
        <v/>
      </c>
      <c r="K304" s="171" t="str">
        <f t="shared" si="54"/>
        <v/>
      </c>
      <c r="L304" s="320">
        <f t="shared" si="57"/>
        <v>0</v>
      </c>
      <c r="M304" s="307"/>
      <c r="N304" s="216">
        <f t="shared" si="50"/>
        <v>286</v>
      </c>
      <c r="O304" s="228">
        <f t="shared" si="62"/>
        <v>425</v>
      </c>
      <c r="R304" s="188"/>
      <c r="S304" s="191"/>
      <c r="T304" s="190"/>
    </row>
    <row r="305" spans="1:20" ht="13.75" thickBot="1" x14ac:dyDescent="0.85">
      <c r="A305" s="79">
        <f t="shared" si="58"/>
        <v>287</v>
      </c>
      <c r="B305" s="174">
        <f t="shared" si="59"/>
        <v>315</v>
      </c>
      <c r="C305" s="175" t="str">
        <f t="shared" si="60"/>
        <v/>
      </c>
      <c r="D305" s="176" t="str">
        <f t="shared" si="61"/>
        <v/>
      </c>
      <c r="E305" s="167"/>
      <c r="F305" s="317" t="str">
        <f t="shared" si="55"/>
        <v/>
      </c>
      <c r="G305" s="316">
        <f t="shared" si="56"/>
        <v>0</v>
      </c>
      <c r="H305" s="177" t="str">
        <f t="shared" si="51"/>
        <v/>
      </c>
      <c r="I305" s="177" t="str">
        <f t="shared" si="52"/>
        <v/>
      </c>
      <c r="J305" s="317" t="str">
        <f t="shared" si="53"/>
        <v/>
      </c>
      <c r="K305" s="171" t="str">
        <f t="shared" si="54"/>
        <v/>
      </c>
      <c r="L305" s="320">
        <f t="shared" si="57"/>
        <v>0</v>
      </c>
      <c r="M305" s="307"/>
      <c r="N305" s="216">
        <f t="shared" si="50"/>
        <v>287</v>
      </c>
      <c r="O305" s="228">
        <f t="shared" si="62"/>
        <v>426</v>
      </c>
      <c r="R305" s="188"/>
      <c r="S305" s="191"/>
      <c r="T305" s="190"/>
    </row>
    <row r="306" spans="1:20" ht="13.75" thickBot="1" x14ac:dyDescent="0.85">
      <c r="A306" s="79">
        <f t="shared" si="58"/>
        <v>288</v>
      </c>
      <c r="B306" s="174">
        <f t="shared" si="59"/>
        <v>315</v>
      </c>
      <c r="C306" s="175" t="str">
        <f t="shared" si="60"/>
        <v/>
      </c>
      <c r="D306" s="176" t="str">
        <f t="shared" si="61"/>
        <v/>
      </c>
      <c r="E306" s="167"/>
      <c r="F306" s="317" t="str">
        <f t="shared" si="55"/>
        <v/>
      </c>
      <c r="G306" s="316">
        <f t="shared" si="56"/>
        <v>0</v>
      </c>
      <c r="H306" s="177" t="str">
        <f t="shared" si="51"/>
        <v/>
      </c>
      <c r="I306" s="177" t="str">
        <f t="shared" si="52"/>
        <v/>
      </c>
      <c r="J306" s="317" t="str">
        <f t="shared" si="53"/>
        <v/>
      </c>
      <c r="K306" s="171" t="str">
        <f t="shared" si="54"/>
        <v/>
      </c>
      <c r="L306" s="320">
        <f t="shared" si="57"/>
        <v>0</v>
      </c>
      <c r="M306" s="307"/>
      <c r="N306" s="216">
        <f t="shared" si="50"/>
        <v>288</v>
      </c>
      <c r="O306" s="228">
        <f t="shared" si="62"/>
        <v>427</v>
      </c>
      <c r="R306" s="188"/>
      <c r="S306" s="191"/>
      <c r="T306" s="190"/>
    </row>
    <row r="307" spans="1:20" ht="13.75" thickBot="1" x14ac:dyDescent="0.85">
      <c r="A307" s="79">
        <f t="shared" si="58"/>
        <v>289</v>
      </c>
      <c r="B307" s="174">
        <f t="shared" si="59"/>
        <v>315</v>
      </c>
      <c r="C307" s="175" t="str">
        <f t="shared" si="60"/>
        <v/>
      </c>
      <c r="D307" s="176" t="str">
        <f t="shared" si="61"/>
        <v/>
      </c>
      <c r="E307" s="167"/>
      <c r="F307" s="317" t="str">
        <f t="shared" si="55"/>
        <v/>
      </c>
      <c r="G307" s="316">
        <f t="shared" si="56"/>
        <v>0</v>
      </c>
      <c r="H307" s="177" t="str">
        <f t="shared" si="51"/>
        <v/>
      </c>
      <c r="I307" s="177" t="str">
        <f t="shared" si="52"/>
        <v/>
      </c>
      <c r="J307" s="317" t="str">
        <f t="shared" si="53"/>
        <v/>
      </c>
      <c r="K307" s="171" t="str">
        <f t="shared" si="54"/>
        <v/>
      </c>
      <c r="L307" s="320">
        <f t="shared" si="57"/>
        <v>0</v>
      </c>
      <c r="M307" s="307"/>
      <c r="N307" s="216">
        <f t="shared" si="50"/>
        <v>289</v>
      </c>
      <c r="O307" s="228">
        <f t="shared" si="62"/>
        <v>428</v>
      </c>
      <c r="R307" s="188"/>
      <c r="S307" s="191"/>
      <c r="T307" s="190"/>
    </row>
    <row r="308" spans="1:20" ht="13.75" thickBot="1" x14ac:dyDescent="0.85">
      <c r="A308" s="79">
        <f t="shared" si="58"/>
        <v>290</v>
      </c>
      <c r="B308" s="174">
        <f t="shared" si="59"/>
        <v>315</v>
      </c>
      <c r="C308" s="175" t="str">
        <f t="shared" si="60"/>
        <v/>
      </c>
      <c r="D308" s="176" t="str">
        <f t="shared" si="61"/>
        <v/>
      </c>
      <c r="E308" s="181">
        <f>SUM(D299:D308)</f>
        <v>0</v>
      </c>
      <c r="F308" s="317" t="str">
        <f t="shared" si="55"/>
        <v/>
      </c>
      <c r="G308" s="316">
        <f t="shared" si="56"/>
        <v>0</v>
      </c>
      <c r="H308" s="177" t="str">
        <f t="shared" si="51"/>
        <v/>
      </c>
      <c r="I308" s="177" t="str">
        <f t="shared" si="52"/>
        <v/>
      </c>
      <c r="J308" s="317" t="str">
        <f t="shared" si="53"/>
        <v/>
      </c>
      <c r="K308" s="171" t="str">
        <f t="shared" si="54"/>
        <v/>
      </c>
      <c r="L308" s="320">
        <f t="shared" si="57"/>
        <v>0</v>
      </c>
      <c r="M308" s="307"/>
      <c r="N308" s="216">
        <f t="shared" si="50"/>
        <v>290</v>
      </c>
      <c r="O308" s="228">
        <f t="shared" si="62"/>
        <v>429</v>
      </c>
      <c r="R308" s="188"/>
      <c r="S308" s="191"/>
      <c r="T308" s="190"/>
    </row>
    <row r="309" spans="1:20" ht="13.75" thickBot="1" x14ac:dyDescent="0.85">
      <c r="A309" s="79">
        <f t="shared" si="58"/>
        <v>291</v>
      </c>
      <c r="B309" s="174">
        <f t="shared" si="59"/>
        <v>315</v>
      </c>
      <c r="C309" s="175" t="str">
        <f t="shared" si="60"/>
        <v/>
      </c>
      <c r="D309" s="176" t="str">
        <f t="shared" si="61"/>
        <v/>
      </c>
      <c r="E309" s="167"/>
      <c r="F309" s="317" t="str">
        <f t="shared" si="55"/>
        <v/>
      </c>
      <c r="G309" s="316">
        <f t="shared" si="56"/>
        <v>0</v>
      </c>
      <c r="H309" s="177" t="str">
        <f t="shared" si="51"/>
        <v/>
      </c>
      <c r="I309" s="177" t="str">
        <f t="shared" si="52"/>
        <v/>
      </c>
      <c r="J309" s="317" t="str">
        <f t="shared" si="53"/>
        <v/>
      </c>
      <c r="K309" s="171" t="str">
        <f t="shared" si="54"/>
        <v/>
      </c>
      <c r="L309" s="320">
        <f t="shared" si="57"/>
        <v>0</v>
      </c>
      <c r="M309" s="307"/>
      <c r="N309" s="216">
        <f t="shared" si="50"/>
        <v>291</v>
      </c>
      <c r="O309" s="228">
        <f t="shared" si="62"/>
        <v>430</v>
      </c>
      <c r="R309" s="188"/>
      <c r="S309" s="191"/>
      <c r="T309" s="190"/>
    </row>
    <row r="310" spans="1:20" ht="13.75" thickBot="1" x14ac:dyDescent="0.85">
      <c r="A310" s="79">
        <f t="shared" si="58"/>
        <v>292</v>
      </c>
      <c r="B310" s="174">
        <f t="shared" si="59"/>
        <v>315</v>
      </c>
      <c r="C310" s="175" t="str">
        <f t="shared" si="60"/>
        <v/>
      </c>
      <c r="D310" s="176" t="str">
        <f t="shared" si="61"/>
        <v/>
      </c>
      <c r="E310" s="167"/>
      <c r="F310" s="317" t="str">
        <f t="shared" si="55"/>
        <v/>
      </c>
      <c r="G310" s="316">
        <f t="shared" si="56"/>
        <v>0</v>
      </c>
      <c r="H310" s="177" t="str">
        <f t="shared" si="51"/>
        <v/>
      </c>
      <c r="I310" s="177" t="str">
        <f t="shared" si="52"/>
        <v/>
      </c>
      <c r="J310" s="317" t="str">
        <f t="shared" si="53"/>
        <v/>
      </c>
      <c r="K310" s="171" t="str">
        <f t="shared" si="54"/>
        <v/>
      </c>
      <c r="L310" s="320">
        <f t="shared" si="57"/>
        <v>0</v>
      </c>
      <c r="M310" s="307"/>
      <c r="N310" s="216">
        <f t="shared" si="50"/>
        <v>292</v>
      </c>
      <c r="O310" s="228">
        <f t="shared" si="62"/>
        <v>431</v>
      </c>
      <c r="R310" s="188"/>
      <c r="S310" s="191"/>
      <c r="T310" s="190"/>
    </row>
    <row r="311" spans="1:20" ht="13.75" thickBot="1" x14ac:dyDescent="0.85">
      <c r="A311" s="79">
        <f t="shared" si="58"/>
        <v>293</v>
      </c>
      <c r="B311" s="174">
        <f t="shared" si="59"/>
        <v>315</v>
      </c>
      <c r="C311" s="175" t="str">
        <f t="shared" si="60"/>
        <v/>
      </c>
      <c r="D311" s="176" t="str">
        <f t="shared" si="61"/>
        <v/>
      </c>
      <c r="E311" s="167"/>
      <c r="F311" s="317" t="str">
        <f t="shared" si="55"/>
        <v/>
      </c>
      <c r="G311" s="316">
        <f t="shared" si="56"/>
        <v>0</v>
      </c>
      <c r="H311" s="177" t="str">
        <f t="shared" si="51"/>
        <v/>
      </c>
      <c r="I311" s="177" t="str">
        <f t="shared" si="52"/>
        <v/>
      </c>
      <c r="J311" s="317" t="str">
        <f t="shared" si="53"/>
        <v/>
      </c>
      <c r="K311" s="171" t="str">
        <f t="shared" si="54"/>
        <v/>
      </c>
      <c r="L311" s="320">
        <f t="shared" si="57"/>
        <v>0</v>
      </c>
      <c r="M311" s="307"/>
      <c r="N311" s="216">
        <f t="shared" si="50"/>
        <v>293</v>
      </c>
      <c r="O311" s="228">
        <f t="shared" si="62"/>
        <v>432</v>
      </c>
      <c r="R311" s="188"/>
      <c r="S311" s="191"/>
      <c r="T311" s="190"/>
    </row>
    <row r="312" spans="1:20" ht="13.75" thickBot="1" x14ac:dyDescent="0.85">
      <c r="A312" s="79">
        <f t="shared" si="58"/>
        <v>294</v>
      </c>
      <c r="B312" s="174">
        <f t="shared" si="59"/>
        <v>315</v>
      </c>
      <c r="C312" s="175" t="str">
        <f t="shared" si="60"/>
        <v/>
      </c>
      <c r="D312" s="176" t="str">
        <f t="shared" si="61"/>
        <v/>
      </c>
      <c r="E312" s="167"/>
      <c r="F312" s="317" t="str">
        <f t="shared" si="55"/>
        <v/>
      </c>
      <c r="G312" s="316">
        <f t="shared" si="56"/>
        <v>0</v>
      </c>
      <c r="H312" s="177" t="str">
        <f t="shared" si="51"/>
        <v/>
      </c>
      <c r="I312" s="177" t="str">
        <f t="shared" si="52"/>
        <v/>
      </c>
      <c r="J312" s="317" t="str">
        <f t="shared" si="53"/>
        <v/>
      </c>
      <c r="K312" s="171" t="str">
        <f t="shared" si="54"/>
        <v/>
      </c>
      <c r="L312" s="320">
        <f t="shared" si="57"/>
        <v>0</v>
      </c>
      <c r="M312" s="307"/>
      <c r="N312" s="216">
        <f t="shared" si="50"/>
        <v>294</v>
      </c>
      <c r="O312" s="228">
        <f t="shared" si="62"/>
        <v>433</v>
      </c>
      <c r="R312" s="188"/>
      <c r="S312" s="191"/>
      <c r="T312" s="190"/>
    </row>
    <row r="313" spans="1:20" ht="13.75" thickBot="1" x14ac:dyDescent="0.85">
      <c r="A313" s="79">
        <f t="shared" si="58"/>
        <v>295</v>
      </c>
      <c r="B313" s="174">
        <f t="shared" si="59"/>
        <v>315</v>
      </c>
      <c r="C313" s="175" t="str">
        <f t="shared" si="60"/>
        <v/>
      </c>
      <c r="D313" s="176" t="str">
        <f t="shared" si="61"/>
        <v/>
      </c>
      <c r="E313" s="167"/>
      <c r="F313" s="317" t="str">
        <f t="shared" si="55"/>
        <v/>
      </c>
      <c r="G313" s="316">
        <f t="shared" si="56"/>
        <v>0</v>
      </c>
      <c r="H313" s="177" t="str">
        <f t="shared" si="51"/>
        <v/>
      </c>
      <c r="I313" s="177" t="str">
        <f t="shared" si="52"/>
        <v/>
      </c>
      <c r="J313" s="317" t="str">
        <f t="shared" si="53"/>
        <v/>
      </c>
      <c r="K313" s="171" t="str">
        <f t="shared" si="54"/>
        <v/>
      </c>
      <c r="L313" s="320">
        <f t="shared" si="57"/>
        <v>0</v>
      </c>
      <c r="M313" s="307"/>
      <c r="N313" s="216">
        <f t="shared" si="50"/>
        <v>295</v>
      </c>
      <c r="O313" s="228">
        <f t="shared" si="62"/>
        <v>434</v>
      </c>
      <c r="R313" s="188"/>
      <c r="S313" s="191"/>
      <c r="T313" s="190"/>
    </row>
    <row r="314" spans="1:20" ht="13.75" thickBot="1" x14ac:dyDescent="0.85">
      <c r="A314" s="79">
        <f t="shared" si="58"/>
        <v>296</v>
      </c>
      <c r="B314" s="174">
        <f t="shared" si="59"/>
        <v>315</v>
      </c>
      <c r="C314" s="175" t="str">
        <f t="shared" si="60"/>
        <v/>
      </c>
      <c r="D314" s="176" t="str">
        <f t="shared" si="61"/>
        <v/>
      </c>
      <c r="E314" s="167"/>
      <c r="F314" s="317" t="str">
        <f t="shared" si="55"/>
        <v/>
      </c>
      <c r="G314" s="316">
        <f t="shared" si="56"/>
        <v>0</v>
      </c>
      <c r="H314" s="177" t="str">
        <f t="shared" si="51"/>
        <v/>
      </c>
      <c r="I314" s="177" t="str">
        <f t="shared" si="52"/>
        <v/>
      </c>
      <c r="J314" s="317" t="str">
        <f t="shared" si="53"/>
        <v/>
      </c>
      <c r="K314" s="171" t="str">
        <f t="shared" si="54"/>
        <v/>
      </c>
      <c r="L314" s="320">
        <f t="shared" si="57"/>
        <v>0</v>
      </c>
      <c r="M314" s="307"/>
      <c r="N314" s="216">
        <f t="shared" si="50"/>
        <v>296</v>
      </c>
      <c r="O314" s="228">
        <f t="shared" si="62"/>
        <v>435</v>
      </c>
      <c r="R314" s="188"/>
      <c r="S314" s="191"/>
      <c r="T314" s="190"/>
    </row>
    <row r="315" spans="1:20" ht="13.75" thickBot="1" x14ac:dyDescent="0.85">
      <c r="A315" s="79">
        <f t="shared" si="58"/>
        <v>297</v>
      </c>
      <c r="B315" s="174">
        <f t="shared" si="59"/>
        <v>315</v>
      </c>
      <c r="C315" s="175" t="str">
        <f t="shared" si="60"/>
        <v/>
      </c>
      <c r="D315" s="176" t="str">
        <f t="shared" si="61"/>
        <v/>
      </c>
      <c r="E315" s="167"/>
      <c r="F315" s="317" t="str">
        <f t="shared" si="55"/>
        <v/>
      </c>
      <c r="G315" s="316">
        <f t="shared" si="56"/>
        <v>0</v>
      </c>
      <c r="H315" s="177" t="str">
        <f t="shared" si="51"/>
        <v/>
      </c>
      <c r="I315" s="177" t="str">
        <f t="shared" si="52"/>
        <v/>
      </c>
      <c r="J315" s="317" t="str">
        <f t="shared" si="53"/>
        <v/>
      </c>
      <c r="K315" s="171" t="str">
        <f t="shared" si="54"/>
        <v/>
      </c>
      <c r="L315" s="320">
        <f t="shared" si="57"/>
        <v>0</v>
      </c>
      <c r="M315" s="307"/>
      <c r="N315" s="216">
        <f t="shared" si="50"/>
        <v>297</v>
      </c>
      <c r="O315" s="228">
        <f t="shared" si="62"/>
        <v>436</v>
      </c>
      <c r="R315" s="188"/>
      <c r="S315" s="191"/>
      <c r="T315" s="190"/>
    </row>
    <row r="316" spans="1:20" ht="13.75" thickBot="1" x14ac:dyDescent="0.85">
      <c r="A316" s="79">
        <f t="shared" si="58"/>
        <v>298</v>
      </c>
      <c r="B316" s="174">
        <f t="shared" si="59"/>
        <v>315</v>
      </c>
      <c r="C316" s="175" t="str">
        <f t="shared" si="60"/>
        <v/>
      </c>
      <c r="D316" s="176" t="str">
        <f t="shared" si="61"/>
        <v/>
      </c>
      <c r="E316" s="167"/>
      <c r="F316" s="317" t="str">
        <f t="shared" si="55"/>
        <v/>
      </c>
      <c r="G316" s="316">
        <f t="shared" si="56"/>
        <v>0</v>
      </c>
      <c r="H316" s="177" t="str">
        <f t="shared" si="51"/>
        <v/>
      </c>
      <c r="I316" s="177" t="str">
        <f t="shared" si="52"/>
        <v/>
      </c>
      <c r="J316" s="317" t="str">
        <f t="shared" si="53"/>
        <v/>
      </c>
      <c r="K316" s="171" t="str">
        <f t="shared" si="54"/>
        <v/>
      </c>
      <c r="L316" s="320">
        <f t="shared" si="57"/>
        <v>0</v>
      </c>
      <c r="M316" s="307"/>
      <c r="N316" s="216">
        <f t="shared" si="50"/>
        <v>298</v>
      </c>
      <c r="O316" s="228">
        <f t="shared" si="62"/>
        <v>437</v>
      </c>
      <c r="R316" s="188"/>
      <c r="S316" s="191"/>
      <c r="T316" s="190"/>
    </row>
    <row r="317" spans="1:20" ht="13.75" thickBot="1" x14ac:dyDescent="0.85">
      <c r="A317" s="79">
        <f t="shared" si="58"/>
        <v>299</v>
      </c>
      <c r="B317" s="174">
        <f t="shared" si="59"/>
        <v>315</v>
      </c>
      <c r="C317" s="175" t="str">
        <f t="shared" si="60"/>
        <v/>
      </c>
      <c r="D317" s="176" t="str">
        <f t="shared" si="61"/>
        <v/>
      </c>
      <c r="E317" s="167"/>
      <c r="F317" s="317" t="str">
        <f t="shared" si="55"/>
        <v/>
      </c>
      <c r="G317" s="316">
        <f t="shared" si="56"/>
        <v>0</v>
      </c>
      <c r="H317" s="177" t="str">
        <f t="shared" si="51"/>
        <v/>
      </c>
      <c r="I317" s="177" t="str">
        <f t="shared" si="52"/>
        <v/>
      </c>
      <c r="J317" s="317" t="str">
        <f t="shared" si="53"/>
        <v/>
      </c>
      <c r="K317" s="171" t="str">
        <f t="shared" si="54"/>
        <v/>
      </c>
      <c r="L317" s="320">
        <f t="shared" si="57"/>
        <v>0</v>
      </c>
      <c r="M317" s="307"/>
      <c r="N317" s="216">
        <f t="shared" si="50"/>
        <v>299</v>
      </c>
      <c r="O317" s="228">
        <f t="shared" si="62"/>
        <v>438</v>
      </c>
      <c r="R317" s="188"/>
      <c r="S317" s="191"/>
      <c r="T317" s="190"/>
    </row>
    <row r="318" spans="1:20" ht="13.75" thickBot="1" x14ac:dyDescent="0.85">
      <c r="A318" s="79">
        <f t="shared" si="58"/>
        <v>300</v>
      </c>
      <c r="B318" s="174">
        <f t="shared" si="59"/>
        <v>315</v>
      </c>
      <c r="C318" s="175" t="str">
        <f t="shared" si="60"/>
        <v/>
      </c>
      <c r="D318" s="176" t="str">
        <f t="shared" si="61"/>
        <v/>
      </c>
      <c r="E318" s="181">
        <f>SUM(D309:D318)</f>
        <v>0</v>
      </c>
      <c r="F318" s="317" t="str">
        <f t="shared" si="55"/>
        <v/>
      </c>
      <c r="G318" s="316">
        <f t="shared" si="56"/>
        <v>0</v>
      </c>
      <c r="H318" s="177" t="str">
        <f t="shared" si="51"/>
        <v/>
      </c>
      <c r="I318" s="177" t="str">
        <f t="shared" si="52"/>
        <v/>
      </c>
      <c r="J318" s="317" t="str">
        <f t="shared" si="53"/>
        <v/>
      </c>
      <c r="K318" s="171" t="str">
        <f t="shared" si="54"/>
        <v/>
      </c>
      <c r="L318" s="320">
        <f t="shared" si="57"/>
        <v>0</v>
      </c>
      <c r="M318" s="307"/>
      <c r="N318" s="216">
        <f t="shared" si="50"/>
        <v>300</v>
      </c>
      <c r="O318" s="228">
        <f t="shared" si="62"/>
        <v>439</v>
      </c>
      <c r="R318" s="188"/>
      <c r="S318" s="191"/>
      <c r="T318" s="190"/>
    </row>
    <row r="319" spans="1:20" ht="13.75" thickBot="1" x14ac:dyDescent="0.85">
      <c r="A319" s="79">
        <f t="shared" si="58"/>
        <v>301</v>
      </c>
      <c r="B319" s="174">
        <f t="shared" si="59"/>
        <v>315</v>
      </c>
      <c r="C319" s="175" t="str">
        <f t="shared" si="60"/>
        <v/>
      </c>
      <c r="D319" s="176" t="str">
        <f t="shared" si="61"/>
        <v/>
      </c>
      <c r="E319" s="167"/>
      <c r="F319" s="317" t="str">
        <f t="shared" si="55"/>
        <v/>
      </c>
      <c r="G319" s="316">
        <f t="shared" si="56"/>
        <v>0</v>
      </c>
      <c r="H319" s="177" t="str">
        <f t="shared" si="51"/>
        <v/>
      </c>
      <c r="I319" s="177" t="str">
        <f t="shared" si="52"/>
        <v/>
      </c>
      <c r="J319" s="317" t="str">
        <f t="shared" si="53"/>
        <v/>
      </c>
      <c r="K319" s="171" t="str">
        <f t="shared" si="54"/>
        <v/>
      </c>
      <c r="L319" s="320">
        <f t="shared" si="57"/>
        <v>0</v>
      </c>
      <c r="M319" s="307"/>
      <c r="N319" s="216">
        <f t="shared" si="50"/>
        <v>301</v>
      </c>
      <c r="O319" s="228">
        <f t="shared" si="62"/>
        <v>440</v>
      </c>
      <c r="R319" s="188"/>
      <c r="S319" s="191"/>
      <c r="T319" s="190"/>
    </row>
    <row r="320" spans="1:20" ht="13.75" thickBot="1" x14ac:dyDescent="0.85">
      <c r="A320" s="79">
        <f t="shared" si="58"/>
        <v>302</v>
      </c>
      <c r="B320" s="174">
        <f t="shared" si="59"/>
        <v>315</v>
      </c>
      <c r="C320" s="175" t="str">
        <f t="shared" si="60"/>
        <v/>
      </c>
      <c r="D320" s="176" t="str">
        <f t="shared" si="61"/>
        <v/>
      </c>
      <c r="E320" s="167"/>
      <c r="F320" s="317" t="str">
        <f t="shared" si="55"/>
        <v/>
      </c>
      <c r="G320" s="316">
        <f t="shared" si="56"/>
        <v>0</v>
      </c>
      <c r="H320" s="177" t="str">
        <f t="shared" si="51"/>
        <v/>
      </c>
      <c r="I320" s="177" t="str">
        <f t="shared" si="52"/>
        <v/>
      </c>
      <c r="J320" s="317" t="str">
        <f t="shared" si="53"/>
        <v/>
      </c>
      <c r="K320" s="171" t="str">
        <f t="shared" si="54"/>
        <v/>
      </c>
      <c r="L320" s="320">
        <f t="shared" si="57"/>
        <v>0</v>
      </c>
      <c r="M320" s="307"/>
      <c r="N320" s="216">
        <f t="shared" si="50"/>
        <v>302</v>
      </c>
      <c r="O320" s="228">
        <f t="shared" si="62"/>
        <v>441</v>
      </c>
      <c r="R320" s="188"/>
      <c r="S320" s="191"/>
      <c r="T320" s="190"/>
    </row>
    <row r="321" spans="1:20" ht="13.75" thickBot="1" x14ac:dyDescent="0.85">
      <c r="A321" s="79">
        <f t="shared" si="58"/>
        <v>303</v>
      </c>
      <c r="B321" s="174">
        <f t="shared" si="59"/>
        <v>315</v>
      </c>
      <c r="C321" s="175" t="str">
        <f t="shared" si="60"/>
        <v/>
      </c>
      <c r="D321" s="176" t="str">
        <f t="shared" si="61"/>
        <v/>
      </c>
      <c r="E321" s="167"/>
      <c r="F321" s="317" t="str">
        <f t="shared" si="55"/>
        <v/>
      </c>
      <c r="G321" s="316">
        <f t="shared" si="56"/>
        <v>0</v>
      </c>
      <c r="H321" s="177" t="str">
        <f t="shared" si="51"/>
        <v/>
      </c>
      <c r="I321" s="177" t="str">
        <f t="shared" si="52"/>
        <v/>
      </c>
      <c r="J321" s="317" t="str">
        <f t="shared" si="53"/>
        <v/>
      </c>
      <c r="K321" s="171" t="str">
        <f t="shared" si="54"/>
        <v/>
      </c>
      <c r="L321" s="320">
        <f t="shared" si="57"/>
        <v>0</v>
      </c>
      <c r="M321" s="307"/>
      <c r="N321" s="216">
        <f t="shared" si="50"/>
        <v>303</v>
      </c>
      <c r="O321" s="228">
        <f t="shared" si="62"/>
        <v>442</v>
      </c>
      <c r="R321" s="188"/>
      <c r="S321" s="191"/>
      <c r="T321" s="190"/>
    </row>
    <row r="322" spans="1:20" ht="13.75" thickBot="1" x14ac:dyDescent="0.85">
      <c r="A322" s="79">
        <f t="shared" si="58"/>
        <v>304</v>
      </c>
      <c r="B322" s="174">
        <f t="shared" si="59"/>
        <v>315</v>
      </c>
      <c r="C322" s="175" t="str">
        <f t="shared" si="60"/>
        <v/>
      </c>
      <c r="D322" s="176" t="str">
        <f t="shared" si="61"/>
        <v/>
      </c>
      <c r="E322" s="167"/>
      <c r="F322" s="317" t="str">
        <f t="shared" si="55"/>
        <v/>
      </c>
      <c r="G322" s="316">
        <f t="shared" si="56"/>
        <v>0</v>
      </c>
      <c r="H322" s="177" t="str">
        <f t="shared" si="51"/>
        <v/>
      </c>
      <c r="I322" s="177" t="str">
        <f t="shared" si="52"/>
        <v/>
      </c>
      <c r="J322" s="317" t="str">
        <f t="shared" si="53"/>
        <v/>
      </c>
      <c r="K322" s="171" t="str">
        <f t="shared" si="54"/>
        <v/>
      </c>
      <c r="L322" s="320">
        <f t="shared" si="57"/>
        <v>0</v>
      </c>
      <c r="M322" s="307"/>
      <c r="N322" s="216">
        <f t="shared" si="50"/>
        <v>304</v>
      </c>
      <c r="O322" s="228">
        <f t="shared" si="62"/>
        <v>443</v>
      </c>
      <c r="R322" s="188"/>
      <c r="S322" s="191"/>
      <c r="T322" s="190"/>
    </row>
    <row r="323" spans="1:20" ht="13.75" thickBot="1" x14ac:dyDescent="0.85">
      <c r="A323" s="79">
        <f t="shared" si="58"/>
        <v>305</v>
      </c>
      <c r="B323" s="174">
        <f t="shared" si="59"/>
        <v>315</v>
      </c>
      <c r="C323" s="175" t="str">
        <f t="shared" si="60"/>
        <v/>
      </c>
      <c r="D323" s="176" t="str">
        <f t="shared" si="61"/>
        <v/>
      </c>
      <c r="E323" s="167"/>
      <c r="F323" s="317" t="str">
        <f t="shared" si="55"/>
        <v/>
      </c>
      <c r="G323" s="316">
        <f t="shared" si="56"/>
        <v>0</v>
      </c>
      <c r="H323" s="177" t="str">
        <f t="shared" si="51"/>
        <v/>
      </c>
      <c r="I323" s="177" t="str">
        <f t="shared" si="52"/>
        <v/>
      </c>
      <c r="J323" s="317" t="str">
        <f t="shared" si="53"/>
        <v/>
      </c>
      <c r="K323" s="171" t="str">
        <f t="shared" si="54"/>
        <v/>
      </c>
      <c r="L323" s="320">
        <f t="shared" si="57"/>
        <v>0</v>
      </c>
      <c r="M323" s="307"/>
      <c r="N323" s="216">
        <f t="shared" si="50"/>
        <v>305</v>
      </c>
      <c r="O323" s="228">
        <f t="shared" si="62"/>
        <v>444</v>
      </c>
      <c r="R323" s="188"/>
      <c r="S323" s="191"/>
      <c r="T323" s="190"/>
    </row>
    <row r="324" spans="1:20" ht="13.75" thickBot="1" x14ac:dyDescent="0.85">
      <c r="A324" s="79">
        <f t="shared" si="58"/>
        <v>306</v>
      </c>
      <c r="B324" s="174">
        <f t="shared" si="59"/>
        <v>315</v>
      </c>
      <c r="C324" s="175" t="str">
        <f t="shared" si="60"/>
        <v/>
      </c>
      <c r="D324" s="176" t="str">
        <f t="shared" si="61"/>
        <v/>
      </c>
      <c r="E324" s="167"/>
      <c r="F324" s="317" t="str">
        <f t="shared" si="55"/>
        <v/>
      </c>
      <c r="G324" s="316">
        <f t="shared" si="56"/>
        <v>0</v>
      </c>
      <c r="H324" s="177" t="str">
        <f t="shared" si="51"/>
        <v/>
      </c>
      <c r="I324" s="177" t="str">
        <f t="shared" si="52"/>
        <v/>
      </c>
      <c r="J324" s="317" t="str">
        <f t="shared" si="53"/>
        <v/>
      </c>
      <c r="K324" s="171" t="str">
        <f t="shared" si="54"/>
        <v/>
      </c>
      <c r="L324" s="320">
        <f t="shared" si="57"/>
        <v>0</v>
      </c>
      <c r="M324" s="307"/>
      <c r="N324" s="216">
        <f t="shared" si="50"/>
        <v>306</v>
      </c>
      <c r="O324" s="228">
        <f t="shared" si="62"/>
        <v>445</v>
      </c>
      <c r="R324" s="188"/>
      <c r="S324" s="191"/>
      <c r="T324" s="190"/>
    </row>
    <row r="325" spans="1:20" ht="13.75" thickBot="1" x14ac:dyDescent="0.85">
      <c r="A325" s="79">
        <f t="shared" si="58"/>
        <v>307</v>
      </c>
      <c r="B325" s="174">
        <f t="shared" si="59"/>
        <v>315</v>
      </c>
      <c r="C325" s="175" t="str">
        <f t="shared" si="60"/>
        <v/>
      </c>
      <c r="D325" s="176" t="str">
        <f t="shared" si="61"/>
        <v/>
      </c>
      <c r="E325" s="167"/>
      <c r="F325" s="317" t="str">
        <f t="shared" si="55"/>
        <v/>
      </c>
      <c r="G325" s="316">
        <f t="shared" si="56"/>
        <v>0</v>
      </c>
      <c r="H325" s="177" t="str">
        <f t="shared" si="51"/>
        <v/>
      </c>
      <c r="I325" s="177" t="str">
        <f t="shared" si="52"/>
        <v/>
      </c>
      <c r="J325" s="317" t="str">
        <f t="shared" si="53"/>
        <v/>
      </c>
      <c r="K325" s="171" t="str">
        <f t="shared" si="54"/>
        <v/>
      </c>
      <c r="L325" s="320">
        <f t="shared" si="57"/>
        <v>0</v>
      </c>
      <c r="M325" s="307"/>
      <c r="N325" s="216">
        <f t="shared" si="50"/>
        <v>307</v>
      </c>
      <c r="O325" s="228">
        <f t="shared" si="62"/>
        <v>446</v>
      </c>
      <c r="R325" s="188"/>
      <c r="S325" s="191"/>
      <c r="T325" s="190"/>
    </row>
    <row r="326" spans="1:20" ht="13.75" thickBot="1" x14ac:dyDescent="0.85">
      <c r="A326" s="79">
        <f t="shared" si="58"/>
        <v>308</v>
      </c>
      <c r="B326" s="174">
        <f t="shared" si="59"/>
        <v>315</v>
      </c>
      <c r="C326" s="175" t="str">
        <f t="shared" si="60"/>
        <v/>
      </c>
      <c r="D326" s="176" t="str">
        <f t="shared" si="61"/>
        <v/>
      </c>
      <c r="E326" s="167"/>
      <c r="F326" s="317" t="str">
        <f t="shared" si="55"/>
        <v/>
      </c>
      <c r="G326" s="316">
        <f t="shared" si="56"/>
        <v>0</v>
      </c>
      <c r="H326" s="177" t="str">
        <f t="shared" si="51"/>
        <v/>
      </c>
      <c r="I326" s="177" t="str">
        <f t="shared" si="52"/>
        <v/>
      </c>
      <c r="J326" s="317" t="str">
        <f t="shared" si="53"/>
        <v/>
      </c>
      <c r="K326" s="171" t="str">
        <f t="shared" si="54"/>
        <v/>
      </c>
      <c r="L326" s="320">
        <f t="shared" si="57"/>
        <v>0</v>
      </c>
      <c r="M326" s="307"/>
      <c r="N326" s="216">
        <f t="shared" si="50"/>
        <v>308</v>
      </c>
      <c r="O326" s="228">
        <f t="shared" si="62"/>
        <v>447</v>
      </c>
      <c r="R326" s="188"/>
      <c r="S326" s="191"/>
      <c r="T326" s="190"/>
    </row>
    <row r="327" spans="1:20" ht="13.75" thickBot="1" x14ac:dyDescent="0.85">
      <c r="A327" s="79">
        <f t="shared" si="58"/>
        <v>309</v>
      </c>
      <c r="B327" s="174">
        <f t="shared" si="59"/>
        <v>315</v>
      </c>
      <c r="C327" s="175" t="str">
        <f t="shared" si="60"/>
        <v/>
      </c>
      <c r="D327" s="176" t="str">
        <f t="shared" si="61"/>
        <v/>
      </c>
      <c r="E327" s="167"/>
      <c r="F327" s="317" t="str">
        <f t="shared" si="55"/>
        <v/>
      </c>
      <c r="G327" s="316">
        <f t="shared" si="56"/>
        <v>0</v>
      </c>
      <c r="H327" s="177" t="str">
        <f t="shared" si="51"/>
        <v/>
      </c>
      <c r="I327" s="177" t="str">
        <f t="shared" si="52"/>
        <v/>
      </c>
      <c r="J327" s="317" t="str">
        <f t="shared" si="53"/>
        <v/>
      </c>
      <c r="K327" s="171" t="str">
        <f t="shared" si="54"/>
        <v/>
      </c>
      <c r="L327" s="320">
        <f t="shared" si="57"/>
        <v>0</v>
      </c>
      <c r="M327" s="307"/>
      <c r="N327" s="216">
        <f t="shared" si="50"/>
        <v>309</v>
      </c>
      <c r="O327" s="228">
        <f t="shared" si="62"/>
        <v>448</v>
      </c>
      <c r="R327" s="188"/>
      <c r="S327" s="191"/>
      <c r="T327" s="190"/>
    </row>
    <row r="328" spans="1:20" ht="13.75" thickBot="1" x14ac:dyDescent="0.85">
      <c r="A328" s="79">
        <f t="shared" si="58"/>
        <v>310</v>
      </c>
      <c r="B328" s="174">
        <f t="shared" si="59"/>
        <v>315</v>
      </c>
      <c r="C328" s="175" t="str">
        <f t="shared" si="60"/>
        <v/>
      </c>
      <c r="D328" s="176" t="str">
        <f t="shared" si="61"/>
        <v/>
      </c>
      <c r="E328" s="181">
        <f>SUM(D319:D328)</f>
        <v>0</v>
      </c>
      <c r="F328" s="317" t="str">
        <f t="shared" si="55"/>
        <v/>
      </c>
      <c r="G328" s="316">
        <f t="shared" si="56"/>
        <v>0</v>
      </c>
      <c r="H328" s="177" t="str">
        <f t="shared" si="51"/>
        <v/>
      </c>
      <c r="I328" s="177" t="str">
        <f t="shared" si="52"/>
        <v/>
      </c>
      <c r="J328" s="317" t="str">
        <f t="shared" si="53"/>
        <v/>
      </c>
      <c r="K328" s="171" t="str">
        <f t="shared" si="54"/>
        <v/>
      </c>
      <c r="L328" s="320">
        <f t="shared" si="57"/>
        <v>0</v>
      </c>
      <c r="M328" s="307"/>
      <c r="N328" s="216">
        <f t="shared" ref="N328:N375" si="63">N327+1</f>
        <v>310</v>
      </c>
      <c r="O328" s="228">
        <f t="shared" si="62"/>
        <v>449</v>
      </c>
      <c r="R328" s="188"/>
      <c r="S328" s="191"/>
      <c r="T328" s="190"/>
    </row>
    <row r="329" spans="1:20" ht="13.75" thickBot="1" x14ac:dyDescent="0.85">
      <c r="A329" s="79">
        <f t="shared" si="58"/>
        <v>311</v>
      </c>
      <c r="B329" s="174">
        <f t="shared" si="59"/>
        <v>315</v>
      </c>
      <c r="C329" s="175" t="str">
        <f t="shared" si="60"/>
        <v/>
      </c>
      <c r="D329" s="176" t="str">
        <f t="shared" si="61"/>
        <v/>
      </c>
      <c r="E329" s="167"/>
      <c r="F329" s="317" t="str">
        <f t="shared" si="55"/>
        <v/>
      </c>
      <c r="G329" s="316">
        <f t="shared" si="56"/>
        <v>0</v>
      </c>
      <c r="H329" s="177" t="str">
        <f t="shared" si="51"/>
        <v/>
      </c>
      <c r="I329" s="177" t="str">
        <f t="shared" si="52"/>
        <v/>
      </c>
      <c r="J329" s="317" t="str">
        <f t="shared" si="53"/>
        <v/>
      </c>
      <c r="K329" s="171" t="str">
        <f t="shared" si="54"/>
        <v/>
      </c>
      <c r="L329" s="320">
        <f t="shared" si="57"/>
        <v>0</v>
      </c>
      <c r="M329" s="307"/>
      <c r="N329" s="216">
        <f t="shared" si="63"/>
        <v>311</v>
      </c>
      <c r="O329" s="228">
        <f t="shared" si="62"/>
        <v>450</v>
      </c>
      <c r="R329" s="188"/>
      <c r="S329" s="191"/>
      <c r="T329" s="190"/>
    </row>
    <row r="330" spans="1:20" ht="13.75" thickBot="1" x14ac:dyDescent="0.85">
      <c r="A330" s="79">
        <f t="shared" si="58"/>
        <v>312</v>
      </c>
      <c r="B330" s="174">
        <f t="shared" si="59"/>
        <v>315</v>
      </c>
      <c r="C330" s="175" t="str">
        <f t="shared" si="60"/>
        <v/>
      </c>
      <c r="D330" s="176" t="str">
        <f t="shared" si="61"/>
        <v/>
      </c>
      <c r="E330" s="167"/>
      <c r="F330" s="317" t="str">
        <f t="shared" si="55"/>
        <v/>
      </c>
      <c r="G330" s="316">
        <f t="shared" si="56"/>
        <v>0</v>
      </c>
      <c r="H330" s="177" t="str">
        <f t="shared" si="51"/>
        <v/>
      </c>
      <c r="I330" s="177" t="str">
        <f t="shared" si="52"/>
        <v/>
      </c>
      <c r="J330" s="317" t="str">
        <f t="shared" si="53"/>
        <v/>
      </c>
      <c r="K330" s="171" t="str">
        <f t="shared" si="54"/>
        <v/>
      </c>
      <c r="L330" s="320">
        <f t="shared" si="57"/>
        <v>0</v>
      </c>
      <c r="M330" s="307"/>
      <c r="N330" s="216">
        <f t="shared" si="63"/>
        <v>312</v>
      </c>
      <c r="O330" s="228">
        <f t="shared" si="62"/>
        <v>451</v>
      </c>
      <c r="R330" s="188"/>
      <c r="S330" s="191"/>
      <c r="T330" s="190"/>
    </row>
    <row r="331" spans="1:20" ht="13.75" thickBot="1" x14ac:dyDescent="0.85">
      <c r="A331" s="79">
        <f t="shared" si="58"/>
        <v>313</v>
      </c>
      <c r="B331" s="174">
        <f t="shared" si="59"/>
        <v>315</v>
      </c>
      <c r="C331" s="175" t="str">
        <f t="shared" si="60"/>
        <v/>
      </c>
      <c r="D331" s="176" t="str">
        <f t="shared" si="61"/>
        <v/>
      </c>
      <c r="E331" s="167"/>
      <c r="F331" s="317" t="str">
        <f t="shared" si="55"/>
        <v/>
      </c>
      <c r="G331" s="316">
        <f t="shared" si="56"/>
        <v>0</v>
      </c>
      <c r="H331" s="177" t="str">
        <f t="shared" si="51"/>
        <v/>
      </c>
      <c r="I331" s="177" t="str">
        <f t="shared" si="52"/>
        <v/>
      </c>
      <c r="J331" s="317" t="str">
        <f t="shared" si="53"/>
        <v/>
      </c>
      <c r="K331" s="171" t="str">
        <f t="shared" si="54"/>
        <v/>
      </c>
      <c r="L331" s="320">
        <f t="shared" si="57"/>
        <v>0</v>
      </c>
      <c r="M331" s="307"/>
      <c r="N331" s="216">
        <f t="shared" si="63"/>
        <v>313</v>
      </c>
      <c r="O331" s="228">
        <f t="shared" si="62"/>
        <v>452</v>
      </c>
      <c r="R331" s="188"/>
      <c r="S331" s="191"/>
      <c r="T331" s="190"/>
    </row>
    <row r="332" spans="1:20" ht="13.75" thickBot="1" x14ac:dyDescent="0.85">
      <c r="A332" s="79">
        <f t="shared" si="58"/>
        <v>314</v>
      </c>
      <c r="B332" s="174">
        <f t="shared" si="59"/>
        <v>315</v>
      </c>
      <c r="C332" s="175" t="str">
        <f t="shared" si="60"/>
        <v/>
      </c>
      <c r="D332" s="176" t="str">
        <f t="shared" si="61"/>
        <v/>
      </c>
      <c r="E332" s="167"/>
      <c r="F332" s="317" t="str">
        <f t="shared" si="55"/>
        <v/>
      </c>
      <c r="G332" s="316">
        <f t="shared" si="56"/>
        <v>0</v>
      </c>
      <c r="H332" s="177" t="str">
        <f t="shared" si="51"/>
        <v/>
      </c>
      <c r="I332" s="177" t="str">
        <f t="shared" si="52"/>
        <v/>
      </c>
      <c r="J332" s="317" t="str">
        <f t="shared" si="53"/>
        <v/>
      </c>
      <c r="K332" s="171" t="str">
        <f t="shared" si="54"/>
        <v/>
      </c>
      <c r="L332" s="320">
        <f t="shared" si="57"/>
        <v>0</v>
      </c>
      <c r="M332" s="307"/>
      <c r="N332" s="216">
        <f t="shared" si="63"/>
        <v>314</v>
      </c>
      <c r="O332" s="228">
        <f t="shared" si="62"/>
        <v>453</v>
      </c>
      <c r="P332" s="81">
        <f>COUNT(M19:M379)</f>
        <v>176</v>
      </c>
      <c r="R332" s="188"/>
      <c r="S332" s="191"/>
      <c r="T332" s="190"/>
    </row>
    <row r="333" spans="1:20" ht="13.75" thickBot="1" x14ac:dyDescent="0.85">
      <c r="A333" s="79">
        <f t="shared" si="58"/>
        <v>315</v>
      </c>
      <c r="B333" s="174">
        <f t="shared" si="59"/>
        <v>315</v>
      </c>
      <c r="C333" s="175" t="str">
        <f t="shared" si="60"/>
        <v/>
      </c>
      <c r="D333" s="176" t="str">
        <f t="shared" si="61"/>
        <v/>
      </c>
      <c r="E333" s="167"/>
      <c r="F333" s="317" t="str">
        <f t="shared" si="55"/>
        <v/>
      </c>
      <c r="G333" s="316">
        <f t="shared" si="56"/>
        <v>0</v>
      </c>
      <c r="H333" s="177" t="str">
        <f t="shared" si="51"/>
        <v/>
      </c>
      <c r="I333" s="177" t="str">
        <f t="shared" si="52"/>
        <v/>
      </c>
      <c r="J333" s="317" t="str">
        <f t="shared" si="53"/>
        <v/>
      </c>
      <c r="K333" s="171" t="str">
        <f t="shared" si="54"/>
        <v/>
      </c>
      <c r="L333" s="320">
        <f t="shared" si="57"/>
        <v>0</v>
      </c>
      <c r="M333" s="307"/>
      <c r="N333" s="216">
        <f t="shared" si="63"/>
        <v>315</v>
      </c>
      <c r="O333" s="228">
        <f t="shared" si="62"/>
        <v>454</v>
      </c>
      <c r="R333" s="188"/>
      <c r="S333" s="191"/>
      <c r="T333" s="190"/>
    </row>
    <row r="334" spans="1:20" ht="13.75" thickBot="1" x14ac:dyDescent="0.85">
      <c r="A334" s="79">
        <f t="shared" si="58"/>
        <v>316</v>
      </c>
      <c r="B334" s="174">
        <f t="shared" si="59"/>
        <v>315</v>
      </c>
      <c r="C334" s="175" t="str">
        <f t="shared" si="60"/>
        <v/>
      </c>
      <c r="D334" s="176" t="str">
        <f t="shared" si="61"/>
        <v/>
      </c>
      <c r="E334" s="167"/>
      <c r="F334" s="317" t="str">
        <f t="shared" si="55"/>
        <v/>
      </c>
      <c r="G334" s="316">
        <f t="shared" si="56"/>
        <v>0</v>
      </c>
      <c r="H334" s="177" t="str">
        <f t="shared" si="51"/>
        <v/>
      </c>
      <c r="I334" s="177" t="str">
        <f t="shared" si="52"/>
        <v/>
      </c>
      <c r="J334" s="317" t="str">
        <f t="shared" si="53"/>
        <v/>
      </c>
      <c r="K334" s="171" t="str">
        <f t="shared" si="54"/>
        <v/>
      </c>
      <c r="L334" s="320">
        <f t="shared" si="57"/>
        <v>0</v>
      </c>
      <c r="M334" s="307"/>
      <c r="N334" s="216">
        <f t="shared" si="63"/>
        <v>316</v>
      </c>
      <c r="O334" s="228">
        <f t="shared" si="62"/>
        <v>455</v>
      </c>
      <c r="R334" s="188"/>
      <c r="S334" s="191"/>
      <c r="T334" s="190"/>
    </row>
    <row r="335" spans="1:20" ht="13.75" thickBot="1" x14ac:dyDescent="0.85">
      <c r="A335" s="79">
        <f t="shared" si="58"/>
        <v>317</v>
      </c>
      <c r="B335" s="174">
        <f t="shared" si="59"/>
        <v>315</v>
      </c>
      <c r="C335" s="175" t="str">
        <f t="shared" si="60"/>
        <v/>
      </c>
      <c r="D335" s="176" t="str">
        <f t="shared" si="61"/>
        <v/>
      </c>
      <c r="E335" s="167"/>
      <c r="F335" s="317" t="str">
        <f t="shared" si="55"/>
        <v/>
      </c>
      <c r="G335" s="316">
        <f t="shared" si="56"/>
        <v>0</v>
      </c>
      <c r="H335" s="177" t="str">
        <f t="shared" si="51"/>
        <v/>
      </c>
      <c r="I335" s="177" t="str">
        <f t="shared" si="52"/>
        <v/>
      </c>
      <c r="J335" s="317" t="str">
        <f t="shared" si="53"/>
        <v/>
      </c>
      <c r="K335" s="171" t="str">
        <f t="shared" si="54"/>
        <v/>
      </c>
      <c r="L335" s="320">
        <f t="shared" si="57"/>
        <v>0</v>
      </c>
      <c r="M335" s="307"/>
      <c r="N335" s="216">
        <f t="shared" si="63"/>
        <v>317</v>
      </c>
      <c r="O335" s="228">
        <f t="shared" si="62"/>
        <v>456</v>
      </c>
      <c r="R335" s="188"/>
      <c r="S335" s="191"/>
      <c r="T335" s="190"/>
    </row>
    <row r="336" spans="1:20" ht="13.75" thickBot="1" x14ac:dyDescent="0.85">
      <c r="A336" s="79">
        <f t="shared" si="58"/>
        <v>318</v>
      </c>
      <c r="B336" s="174">
        <f t="shared" si="59"/>
        <v>315</v>
      </c>
      <c r="C336" s="175" t="str">
        <f t="shared" si="60"/>
        <v/>
      </c>
      <c r="D336" s="176" t="str">
        <f t="shared" si="61"/>
        <v/>
      </c>
      <c r="E336" s="167"/>
      <c r="F336" s="317" t="str">
        <f t="shared" si="55"/>
        <v/>
      </c>
      <c r="G336" s="316">
        <f t="shared" si="56"/>
        <v>0</v>
      </c>
      <c r="H336" s="177" t="str">
        <f t="shared" si="51"/>
        <v/>
      </c>
      <c r="I336" s="177" t="str">
        <f t="shared" si="52"/>
        <v/>
      </c>
      <c r="J336" s="317" t="str">
        <f t="shared" si="53"/>
        <v/>
      </c>
      <c r="K336" s="171" t="str">
        <f t="shared" si="54"/>
        <v/>
      </c>
      <c r="L336" s="320">
        <f t="shared" si="57"/>
        <v>0</v>
      </c>
      <c r="M336" s="307"/>
      <c r="N336" s="216">
        <f t="shared" si="63"/>
        <v>318</v>
      </c>
      <c r="O336" s="228">
        <f t="shared" si="62"/>
        <v>457</v>
      </c>
      <c r="R336" s="188"/>
      <c r="S336" s="191"/>
      <c r="T336" s="190"/>
    </row>
    <row r="337" spans="1:20" ht="13.75" thickBot="1" x14ac:dyDescent="0.85">
      <c r="A337" s="79">
        <f t="shared" si="58"/>
        <v>319</v>
      </c>
      <c r="B337" s="174">
        <f t="shared" si="59"/>
        <v>315</v>
      </c>
      <c r="C337" s="175" t="str">
        <f t="shared" si="60"/>
        <v/>
      </c>
      <c r="D337" s="176" t="str">
        <f t="shared" si="61"/>
        <v/>
      </c>
      <c r="E337" s="167"/>
      <c r="F337" s="317" t="str">
        <f t="shared" si="55"/>
        <v/>
      </c>
      <c r="G337" s="316">
        <f t="shared" si="56"/>
        <v>0</v>
      </c>
      <c r="H337" s="177" t="str">
        <f t="shared" si="51"/>
        <v/>
      </c>
      <c r="I337" s="177" t="str">
        <f t="shared" si="52"/>
        <v/>
      </c>
      <c r="J337" s="317" t="str">
        <f t="shared" si="53"/>
        <v/>
      </c>
      <c r="K337" s="171" t="str">
        <f t="shared" si="54"/>
        <v/>
      </c>
      <c r="L337" s="320">
        <f t="shared" si="57"/>
        <v>0</v>
      </c>
      <c r="M337" s="307"/>
      <c r="N337" s="216">
        <f t="shared" si="63"/>
        <v>319</v>
      </c>
      <c r="O337" s="228">
        <f t="shared" si="62"/>
        <v>458</v>
      </c>
      <c r="R337" s="188"/>
      <c r="S337" s="191"/>
      <c r="T337" s="190"/>
    </row>
    <row r="338" spans="1:20" ht="13.75" thickBot="1" x14ac:dyDescent="0.85">
      <c r="A338" s="79">
        <f t="shared" si="58"/>
        <v>320</v>
      </c>
      <c r="B338" s="174">
        <f t="shared" si="59"/>
        <v>315</v>
      </c>
      <c r="C338" s="175" t="str">
        <f t="shared" si="60"/>
        <v/>
      </c>
      <c r="D338" s="176" t="str">
        <f t="shared" si="61"/>
        <v/>
      </c>
      <c r="E338" s="181">
        <f>SUM(D329:D338)</f>
        <v>0</v>
      </c>
      <c r="F338" s="317" t="str">
        <f t="shared" si="55"/>
        <v/>
      </c>
      <c r="G338" s="316">
        <f t="shared" si="56"/>
        <v>0</v>
      </c>
      <c r="H338" s="177" t="str">
        <f t="shared" si="51"/>
        <v/>
      </c>
      <c r="I338" s="177" t="str">
        <f t="shared" si="52"/>
        <v/>
      </c>
      <c r="J338" s="317" t="str">
        <f t="shared" si="53"/>
        <v/>
      </c>
      <c r="K338" s="171" t="str">
        <f t="shared" si="54"/>
        <v/>
      </c>
      <c r="L338" s="320">
        <f t="shared" si="57"/>
        <v>0</v>
      </c>
      <c r="M338" s="307"/>
      <c r="N338" s="216">
        <f t="shared" si="63"/>
        <v>320</v>
      </c>
      <c r="O338" s="228">
        <f t="shared" si="62"/>
        <v>459</v>
      </c>
      <c r="R338" s="188"/>
      <c r="S338" s="191"/>
      <c r="T338" s="190"/>
    </row>
    <row r="339" spans="1:20" ht="13.75" thickBot="1" x14ac:dyDescent="0.85">
      <c r="A339" s="79">
        <f t="shared" si="58"/>
        <v>321</v>
      </c>
      <c r="B339" s="174">
        <f t="shared" si="59"/>
        <v>315</v>
      </c>
      <c r="C339" s="175" t="str">
        <f t="shared" si="60"/>
        <v/>
      </c>
      <c r="D339" s="176" t="str">
        <f t="shared" si="61"/>
        <v/>
      </c>
      <c r="E339" s="167"/>
      <c r="F339" s="317" t="str">
        <f t="shared" si="55"/>
        <v/>
      </c>
      <c r="G339" s="316">
        <f t="shared" si="56"/>
        <v>0</v>
      </c>
      <c r="H339" s="177" t="str">
        <f t="shared" ref="H339:H402" si="64">IF(M339&gt;0,($K$13*F339),"")</f>
        <v/>
      </c>
      <c r="I339" s="177" t="str">
        <f t="shared" ref="I339:I402" si="65">IF(M339&gt;0,($K$15*F339),"")</f>
        <v/>
      </c>
      <c r="J339" s="317" t="str">
        <f t="shared" ref="J339:J402" si="66">IF(M339&gt;0,((F339*$K$9)*$O$12),"")</f>
        <v/>
      </c>
      <c r="K339" s="171" t="str">
        <f t="shared" ref="K339:K402" si="67">IF(G339&gt;$I$12,((G339-$I$12)*$K$17),"")</f>
        <v/>
      </c>
      <c r="L339" s="320">
        <f t="shared" si="57"/>
        <v>0</v>
      </c>
      <c r="M339" s="307"/>
      <c r="N339" s="216">
        <f t="shared" si="63"/>
        <v>321</v>
      </c>
      <c r="O339" s="228">
        <f t="shared" si="62"/>
        <v>460</v>
      </c>
      <c r="R339" s="188"/>
      <c r="S339" s="191"/>
      <c r="T339" s="190"/>
    </row>
    <row r="340" spans="1:20" ht="13.75" thickBot="1" x14ac:dyDescent="0.85">
      <c r="A340" s="79">
        <f t="shared" si="58"/>
        <v>322</v>
      </c>
      <c r="B340" s="174">
        <f t="shared" si="59"/>
        <v>315</v>
      </c>
      <c r="C340" s="175" t="str">
        <f t="shared" si="60"/>
        <v/>
      </c>
      <c r="D340" s="176" t="str">
        <f t="shared" si="61"/>
        <v/>
      </c>
      <c r="E340" s="167"/>
      <c r="F340" s="317" t="str">
        <f t="shared" ref="F340:F403" si="68">IF(M340&gt;0,(F339+D340),"")</f>
        <v/>
      </c>
      <c r="G340" s="316">
        <f t="shared" ref="G340:G403" si="69">IF(M340&gt;0,(F340+$E$17+$I$13),0)</f>
        <v>0</v>
      </c>
      <c r="H340" s="177" t="str">
        <f t="shared" si="64"/>
        <v/>
      </c>
      <c r="I340" s="177" t="str">
        <f t="shared" si="65"/>
        <v/>
      </c>
      <c r="J340" s="317" t="str">
        <f t="shared" si="66"/>
        <v/>
      </c>
      <c r="K340" s="171" t="str">
        <f t="shared" si="67"/>
        <v/>
      </c>
      <c r="L340" s="320">
        <f t="shared" ref="L340:L403" si="70">0.052*K$12*G340</f>
        <v>0</v>
      </c>
      <c r="M340" s="307"/>
      <c r="N340" s="216">
        <f t="shared" si="63"/>
        <v>322</v>
      </c>
      <c r="O340" s="228">
        <f t="shared" si="62"/>
        <v>461</v>
      </c>
      <c r="R340" s="188"/>
      <c r="S340" s="191"/>
      <c r="T340" s="190"/>
    </row>
    <row r="341" spans="1:20" ht="13.75" thickBot="1" x14ac:dyDescent="0.85">
      <c r="A341" s="79">
        <f t="shared" ref="A341:A404" si="71">A340+1</f>
        <v>323</v>
      </c>
      <c r="B341" s="174">
        <f t="shared" ref="B341:B404" si="72">IF(M341&lt;=1,(0),IF(M341&lt;3600,(1),IF(M341&gt;=3601,(2),"")))+B340</f>
        <v>315</v>
      </c>
      <c r="C341" s="175" t="str">
        <f t="shared" ref="C341:C404" si="73">IF(M341&gt;0,($I$14-B341),"")</f>
        <v/>
      </c>
      <c r="D341" s="176" t="str">
        <f t="shared" ref="D341:D404" si="74">IF(M341&gt;0,(M341/100),"")</f>
        <v/>
      </c>
      <c r="E341" s="167"/>
      <c r="F341" s="317" t="str">
        <f t="shared" si="68"/>
        <v/>
      </c>
      <c r="G341" s="316">
        <f t="shared" si="69"/>
        <v>0</v>
      </c>
      <c r="H341" s="177" t="str">
        <f t="shared" si="64"/>
        <v/>
      </c>
      <c r="I341" s="177" t="str">
        <f t="shared" si="65"/>
        <v/>
      </c>
      <c r="J341" s="317" t="str">
        <f t="shared" si="66"/>
        <v/>
      </c>
      <c r="K341" s="171" t="str">
        <f t="shared" si="67"/>
        <v/>
      </c>
      <c r="L341" s="320">
        <f t="shared" si="70"/>
        <v>0</v>
      </c>
      <c r="M341" s="307"/>
      <c r="N341" s="216">
        <f t="shared" si="63"/>
        <v>323</v>
      </c>
      <c r="O341" s="228">
        <f t="shared" ref="O341:O364" si="75">IF(M341&gt;4500,N341*2,O340+1)</f>
        <v>462</v>
      </c>
      <c r="R341" s="188"/>
      <c r="S341" s="191"/>
      <c r="T341" s="190"/>
    </row>
    <row r="342" spans="1:20" ht="13.75" thickBot="1" x14ac:dyDescent="0.85">
      <c r="A342" s="79">
        <f t="shared" si="71"/>
        <v>324</v>
      </c>
      <c r="B342" s="174">
        <f t="shared" si="72"/>
        <v>315</v>
      </c>
      <c r="C342" s="175" t="str">
        <f t="shared" si="73"/>
        <v/>
      </c>
      <c r="D342" s="176" t="str">
        <f t="shared" si="74"/>
        <v/>
      </c>
      <c r="E342" s="167"/>
      <c r="F342" s="317" t="str">
        <f t="shared" si="68"/>
        <v/>
      </c>
      <c r="G342" s="316">
        <f t="shared" si="69"/>
        <v>0</v>
      </c>
      <c r="H342" s="177" t="str">
        <f t="shared" si="64"/>
        <v/>
      </c>
      <c r="I342" s="177" t="str">
        <f t="shared" si="65"/>
        <v/>
      </c>
      <c r="J342" s="317" t="str">
        <f t="shared" si="66"/>
        <v/>
      </c>
      <c r="K342" s="171" t="str">
        <f t="shared" si="67"/>
        <v/>
      </c>
      <c r="L342" s="320">
        <f t="shared" si="70"/>
        <v>0</v>
      </c>
      <c r="M342" s="307"/>
      <c r="N342" s="216">
        <f t="shared" si="63"/>
        <v>324</v>
      </c>
      <c r="O342" s="228">
        <f t="shared" si="75"/>
        <v>463</v>
      </c>
      <c r="R342" s="188"/>
      <c r="S342" s="191"/>
      <c r="T342" s="190"/>
    </row>
    <row r="343" spans="1:20" ht="13.75" thickBot="1" x14ac:dyDescent="0.85">
      <c r="A343" s="79">
        <f t="shared" si="71"/>
        <v>325</v>
      </c>
      <c r="B343" s="174">
        <f t="shared" si="72"/>
        <v>315</v>
      </c>
      <c r="C343" s="175" t="str">
        <f t="shared" si="73"/>
        <v/>
      </c>
      <c r="D343" s="176" t="str">
        <f t="shared" si="74"/>
        <v/>
      </c>
      <c r="E343" s="167"/>
      <c r="F343" s="317" t="str">
        <f t="shared" si="68"/>
        <v/>
      </c>
      <c r="G343" s="316">
        <f t="shared" si="69"/>
        <v>0</v>
      </c>
      <c r="H343" s="177" t="str">
        <f t="shared" si="64"/>
        <v/>
      </c>
      <c r="I343" s="177" t="str">
        <f t="shared" si="65"/>
        <v/>
      </c>
      <c r="J343" s="317" t="str">
        <f t="shared" si="66"/>
        <v/>
      </c>
      <c r="K343" s="171" t="str">
        <f t="shared" si="67"/>
        <v/>
      </c>
      <c r="L343" s="320">
        <f t="shared" si="70"/>
        <v>0</v>
      </c>
      <c r="M343" s="307"/>
      <c r="N343" s="216">
        <f t="shared" si="63"/>
        <v>325</v>
      </c>
      <c r="O343" s="228">
        <f t="shared" si="75"/>
        <v>464</v>
      </c>
      <c r="R343" s="188"/>
      <c r="S343" s="191"/>
      <c r="T343" s="190"/>
    </row>
    <row r="344" spans="1:20" ht="13.75" thickBot="1" x14ac:dyDescent="0.85">
      <c r="A344" s="79">
        <f t="shared" si="71"/>
        <v>326</v>
      </c>
      <c r="B344" s="174">
        <f t="shared" si="72"/>
        <v>315</v>
      </c>
      <c r="C344" s="175" t="str">
        <f t="shared" si="73"/>
        <v/>
      </c>
      <c r="D344" s="176" t="str">
        <f t="shared" si="74"/>
        <v/>
      </c>
      <c r="E344" s="167"/>
      <c r="F344" s="317" t="str">
        <f t="shared" si="68"/>
        <v/>
      </c>
      <c r="G344" s="316">
        <f t="shared" si="69"/>
        <v>0</v>
      </c>
      <c r="H344" s="177" t="str">
        <f t="shared" si="64"/>
        <v/>
      </c>
      <c r="I344" s="177" t="str">
        <f t="shared" si="65"/>
        <v/>
      </c>
      <c r="J344" s="317" t="str">
        <f t="shared" si="66"/>
        <v/>
      </c>
      <c r="K344" s="171" t="str">
        <f t="shared" si="67"/>
        <v/>
      </c>
      <c r="L344" s="320">
        <f t="shared" si="70"/>
        <v>0</v>
      </c>
      <c r="M344" s="307"/>
      <c r="N344" s="216">
        <f t="shared" si="63"/>
        <v>326</v>
      </c>
      <c r="O344" s="228">
        <f t="shared" si="75"/>
        <v>465</v>
      </c>
      <c r="R344" s="188"/>
      <c r="S344" s="191"/>
      <c r="T344" s="190"/>
    </row>
    <row r="345" spans="1:20" ht="13.75" thickBot="1" x14ac:dyDescent="0.85">
      <c r="A345" s="79">
        <f t="shared" si="71"/>
        <v>327</v>
      </c>
      <c r="B345" s="174">
        <f t="shared" si="72"/>
        <v>315</v>
      </c>
      <c r="C345" s="175" t="str">
        <f t="shared" si="73"/>
        <v/>
      </c>
      <c r="D345" s="176" t="str">
        <f t="shared" si="74"/>
        <v/>
      </c>
      <c r="E345" s="167"/>
      <c r="F345" s="317" t="str">
        <f t="shared" si="68"/>
        <v/>
      </c>
      <c r="G345" s="316">
        <f t="shared" si="69"/>
        <v>0</v>
      </c>
      <c r="H345" s="177" t="str">
        <f t="shared" si="64"/>
        <v/>
      </c>
      <c r="I345" s="177" t="str">
        <f t="shared" si="65"/>
        <v/>
      </c>
      <c r="J345" s="317" t="str">
        <f t="shared" si="66"/>
        <v/>
      </c>
      <c r="K345" s="171" t="str">
        <f t="shared" si="67"/>
        <v/>
      </c>
      <c r="L345" s="320">
        <f t="shared" si="70"/>
        <v>0</v>
      </c>
      <c r="M345" s="307"/>
      <c r="N345" s="216">
        <f t="shared" si="63"/>
        <v>327</v>
      </c>
      <c r="O345" s="228">
        <f t="shared" si="75"/>
        <v>466</v>
      </c>
      <c r="R345" s="188"/>
      <c r="S345" s="191"/>
      <c r="T345" s="190"/>
    </row>
    <row r="346" spans="1:20" ht="13.75" thickBot="1" x14ac:dyDescent="0.85">
      <c r="A346" s="79">
        <f t="shared" si="71"/>
        <v>328</v>
      </c>
      <c r="B346" s="174">
        <f t="shared" si="72"/>
        <v>315</v>
      </c>
      <c r="C346" s="175" t="str">
        <f t="shared" si="73"/>
        <v/>
      </c>
      <c r="D346" s="176" t="str">
        <f t="shared" si="74"/>
        <v/>
      </c>
      <c r="E346" s="167"/>
      <c r="F346" s="317" t="str">
        <f t="shared" si="68"/>
        <v/>
      </c>
      <c r="G346" s="316">
        <f t="shared" si="69"/>
        <v>0</v>
      </c>
      <c r="H346" s="177" t="str">
        <f t="shared" si="64"/>
        <v/>
      </c>
      <c r="I346" s="177" t="str">
        <f t="shared" si="65"/>
        <v/>
      </c>
      <c r="J346" s="317" t="str">
        <f t="shared" si="66"/>
        <v/>
      </c>
      <c r="K346" s="171" t="str">
        <f t="shared" si="67"/>
        <v/>
      </c>
      <c r="L346" s="320">
        <f t="shared" si="70"/>
        <v>0</v>
      </c>
      <c r="M346" s="307"/>
      <c r="N346" s="216">
        <f t="shared" si="63"/>
        <v>328</v>
      </c>
      <c r="O346" s="228">
        <f t="shared" si="75"/>
        <v>467</v>
      </c>
      <c r="R346" s="188"/>
      <c r="S346" s="191"/>
      <c r="T346" s="190"/>
    </row>
    <row r="347" spans="1:20" ht="13.75" thickBot="1" x14ac:dyDescent="0.85">
      <c r="A347" s="79">
        <f t="shared" si="71"/>
        <v>329</v>
      </c>
      <c r="B347" s="174">
        <f t="shared" si="72"/>
        <v>315</v>
      </c>
      <c r="C347" s="175" t="str">
        <f t="shared" si="73"/>
        <v/>
      </c>
      <c r="D347" s="176" t="str">
        <f t="shared" si="74"/>
        <v/>
      </c>
      <c r="E347" s="167"/>
      <c r="F347" s="317" t="str">
        <f t="shared" si="68"/>
        <v/>
      </c>
      <c r="G347" s="316">
        <f t="shared" si="69"/>
        <v>0</v>
      </c>
      <c r="H347" s="177" t="str">
        <f t="shared" si="64"/>
        <v/>
      </c>
      <c r="I347" s="177" t="str">
        <f t="shared" si="65"/>
        <v/>
      </c>
      <c r="J347" s="317" t="str">
        <f t="shared" si="66"/>
        <v/>
      </c>
      <c r="K347" s="171" t="str">
        <f t="shared" si="67"/>
        <v/>
      </c>
      <c r="L347" s="320">
        <f t="shared" si="70"/>
        <v>0</v>
      </c>
      <c r="M347" s="307"/>
      <c r="N347" s="216">
        <f t="shared" si="63"/>
        <v>329</v>
      </c>
      <c r="O347" s="228">
        <f t="shared" si="75"/>
        <v>468</v>
      </c>
      <c r="R347" s="188"/>
      <c r="S347" s="191"/>
      <c r="T347" s="190"/>
    </row>
    <row r="348" spans="1:20" ht="13.75" thickBot="1" x14ac:dyDescent="0.85">
      <c r="A348" s="79">
        <f t="shared" si="71"/>
        <v>330</v>
      </c>
      <c r="B348" s="174">
        <f t="shared" si="72"/>
        <v>315</v>
      </c>
      <c r="C348" s="175" t="str">
        <f t="shared" si="73"/>
        <v/>
      </c>
      <c r="D348" s="176" t="str">
        <f t="shared" si="74"/>
        <v/>
      </c>
      <c r="E348" s="181">
        <f>SUM(D339:D348)</f>
        <v>0</v>
      </c>
      <c r="F348" s="317" t="str">
        <f t="shared" si="68"/>
        <v/>
      </c>
      <c r="G348" s="316">
        <f t="shared" si="69"/>
        <v>0</v>
      </c>
      <c r="H348" s="177" t="str">
        <f t="shared" si="64"/>
        <v/>
      </c>
      <c r="I348" s="177" t="str">
        <f t="shared" si="65"/>
        <v/>
      </c>
      <c r="J348" s="317" t="str">
        <f t="shared" si="66"/>
        <v/>
      </c>
      <c r="K348" s="171" t="str">
        <f t="shared" si="67"/>
        <v/>
      </c>
      <c r="L348" s="320">
        <f t="shared" si="70"/>
        <v>0</v>
      </c>
      <c r="M348" s="307"/>
      <c r="N348" s="216">
        <f t="shared" si="63"/>
        <v>330</v>
      </c>
      <c r="O348" s="228">
        <f t="shared" si="75"/>
        <v>469</v>
      </c>
      <c r="R348" s="188"/>
      <c r="S348" s="191"/>
      <c r="T348" s="190"/>
    </row>
    <row r="349" spans="1:20" ht="13.75" thickBot="1" x14ac:dyDescent="0.85">
      <c r="A349" s="79">
        <f t="shared" si="71"/>
        <v>331</v>
      </c>
      <c r="B349" s="174">
        <f t="shared" si="72"/>
        <v>315</v>
      </c>
      <c r="C349" s="175" t="str">
        <f t="shared" si="73"/>
        <v/>
      </c>
      <c r="D349" s="176" t="str">
        <f t="shared" si="74"/>
        <v/>
      </c>
      <c r="E349" s="167"/>
      <c r="F349" s="317" t="str">
        <f t="shared" si="68"/>
        <v/>
      </c>
      <c r="G349" s="316">
        <f t="shared" si="69"/>
        <v>0</v>
      </c>
      <c r="H349" s="177" t="str">
        <f t="shared" si="64"/>
        <v/>
      </c>
      <c r="I349" s="177" t="str">
        <f t="shared" si="65"/>
        <v/>
      </c>
      <c r="J349" s="317" t="str">
        <f t="shared" si="66"/>
        <v/>
      </c>
      <c r="K349" s="171" t="str">
        <f t="shared" si="67"/>
        <v/>
      </c>
      <c r="L349" s="320">
        <f t="shared" si="70"/>
        <v>0</v>
      </c>
      <c r="M349" s="307"/>
      <c r="N349" s="216">
        <f t="shared" si="63"/>
        <v>331</v>
      </c>
      <c r="O349" s="228">
        <f t="shared" si="75"/>
        <v>470</v>
      </c>
      <c r="R349" s="188"/>
      <c r="S349" s="191"/>
      <c r="T349" s="190"/>
    </row>
    <row r="350" spans="1:20" ht="13.75" thickBot="1" x14ac:dyDescent="0.85">
      <c r="A350" s="79">
        <f t="shared" si="71"/>
        <v>332</v>
      </c>
      <c r="B350" s="174">
        <f t="shared" si="72"/>
        <v>315</v>
      </c>
      <c r="C350" s="175" t="str">
        <f t="shared" si="73"/>
        <v/>
      </c>
      <c r="D350" s="176" t="str">
        <f t="shared" si="74"/>
        <v/>
      </c>
      <c r="E350" s="167"/>
      <c r="F350" s="317" t="str">
        <f t="shared" si="68"/>
        <v/>
      </c>
      <c r="G350" s="316">
        <f t="shared" si="69"/>
        <v>0</v>
      </c>
      <c r="H350" s="177" t="str">
        <f t="shared" si="64"/>
        <v/>
      </c>
      <c r="I350" s="177" t="str">
        <f t="shared" si="65"/>
        <v/>
      </c>
      <c r="J350" s="317" t="str">
        <f t="shared" si="66"/>
        <v/>
      </c>
      <c r="K350" s="171" t="str">
        <f t="shared" si="67"/>
        <v/>
      </c>
      <c r="L350" s="320">
        <f t="shared" si="70"/>
        <v>0</v>
      </c>
      <c r="M350" s="307"/>
      <c r="N350" s="216">
        <f t="shared" si="63"/>
        <v>332</v>
      </c>
      <c r="O350" s="228">
        <f t="shared" si="75"/>
        <v>471</v>
      </c>
      <c r="R350" s="188"/>
      <c r="S350" s="191"/>
      <c r="T350" s="190"/>
    </row>
    <row r="351" spans="1:20" ht="13.75" thickBot="1" x14ac:dyDescent="0.85">
      <c r="A351" s="79">
        <f t="shared" si="71"/>
        <v>333</v>
      </c>
      <c r="B351" s="174">
        <f t="shared" si="72"/>
        <v>315</v>
      </c>
      <c r="C351" s="175" t="str">
        <f t="shared" si="73"/>
        <v/>
      </c>
      <c r="D351" s="176" t="str">
        <f t="shared" si="74"/>
        <v/>
      </c>
      <c r="E351" s="167"/>
      <c r="F351" s="317" t="str">
        <f t="shared" si="68"/>
        <v/>
      </c>
      <c r="G351" s="316">
        <f t="shared" si="69"/>
        <v>0</v>
      </c>
      <c r="H351" s="177" t="str">
        <f t="shared" si="64"/>
        <v/>
      </c>
      <c r="I351" s="177" t="str">
        <f t="shared" si="65"/>
        <v/>
      </c>
      <c r="J351" s="317" t="str">
        <f t="shared" si="66"/>
        <v/>
      </c>
      <c r="K351" s="171" t="str">
        <f t="shared" si="67"/>
        <v/>
      </c>
      <c r="L351" s="320">
        <f t="shared" si="70"/>
        <v>0</v>
      </c>
      <c r="M351" s="307"/>
      <c r="N351" s="216">
        <f t="shared" si="63"/>
        <v>333</v>
      </c>
      <c r="O351" s="228">
        <f t="shared" si="75"/>
        <v>472</v>
      </c>
      <c r="R351" s="188"/>
      <c r="S351" s="191"/>
      <c r="T351" s="190"/>
    </row>
    <row r="352" spans="1:20" ht="13.75" thickBot="1" x14ac:dyDescent="0.85">
      <c r="A352" s="79">
        <f t="shared" si="71"/>
        <v>334</v>
      </c>
      <c r="B352" s="174">
        <f t="shared" si="72"/>
        <v>315</v>
      </c>
      <c r="C352" s="175" t="str">
        <f t="shared" si="73"/>
        <v/>
      </c>
      <c r="D352" s="176" t="str">
        <f t="shared" si="74"/>
        <v/>
      </c>
      <c r="E352" s="167"/>
      <c r="F352" s="317" t="str">
        <f t="shared" si="68"/>
        <v/>
      </c>
      <c r="G352" s="316">
        <f t="shared" si="69"/>
        <v>0</v>
      </c>
      <c r="H352" s="177" t="str">
        <f t="shared" si="64"/>
        <v/>
      </c>
      <c r="I352" s="177" t="str">
        <f t="shared" si="65"/>
        <v/>
      </c>
      <c r="J352" s="317" t="str">
        <f t="shared" si="66"/>
        <v/>
      </c>
      <c r="K352" s="171" t="str">
        <f t="shared" si="67"/>
        <v/>
      </c>
      <c r="L352" s="320">
        <f t="shared" si="70"/>
        <v>0</v>
      </c>
      <c r="M352" s="307"/>
      <c r="N352" s="216">
        <f t="shared" si="63"/>
        <v>334</v>
      </c>
      <c r="O352" s="228">
        <f t="shared" si="75"/>
        <v>473</v>
      </c>
      <c r="R352" s="188"/>
      <c r="S352" s="191"/>
      <c r="T352" s="190"/>
    </row>
    <row r="353" spans="1:20" ht="13.75" thickBot="1" x14ac:dyDescent="0.85">
      <c r="A353" s="79">
        <f t="shared" si="71"/>
        <v>335</v>
      </c>
      <c r="B353" s="174">
        <f t="shared" si="72"/>
        <v>315</v>
      </c>
      <c r="C353" s="175" t="str">
        <f t="shared" si="73"/>
        <v/>
      </c>
      <c r="D353" s="176" t="str">
        <f t="shared" si="74"/>
        <v/>
      </c>
      <c r="E353" s="167"/>
      <c r="F353" s="317" t="str">
        <f t="shared" si="68"/>
        <v/>
      </c>
      <c r="G353" s="316">
        <f t="shared" si="69"/>
        <v>0</v>
      </c>
      <c r="H353" s="177" t="str">
        <f t="shared" si="64"/>
        <v/>
      </c>
      <c r="I353" s="177" t="str">
        <f t="shared" si="65"/>
        <v/>
      </c>
      <c r="J353" s="317" t="str">
        <f t="shared" si="66"/>
        <v/>
      </c>
      <c r="K353" s="171" t="str">
        <f t="shared" si="67"/>
        <v/>
      </c>
      <c r="L353" s="320">
        <f t="shared" si="70"/>
        <v>0</v>
      </c>
      <c r="M353" s="307"/>
      <c r="N353" s="216">
        <f t="shared" si="63"/>
        <v>335</v>
      </c>
      <c r="O353" s="228">
        <f t="shared" si="75"/>
        <v>474</v>
      </c>
      <c r="R353" s="188"/>
      <c r="S353" s="191"/>
      <c r="T353" s="190"/>
    </row>
    <row r="354" spans="1:20" ht="13.75" thickBot="1" x14ac:dyDescent="0.85">
      <c r="A354" s="79">
        <f t="shared" si="71"/>
        <v>336</v>
      </c>
      <c r="B354" s="174">
        <f t="shared" si="72"/>
        <v>315</v>
      </c>
      <c r="C354" s="175" t="str">
        <f t="shared" si="73"/>
        <v/>
      </c>
      <c r="D354" s="176" t="str">
        <f t="shared" si="74"/>
        <v/>
      </c>
      <c r="E354" s="167"/>
      <c r="F354" s="317" t="str">
        <f t="shared" si="68"/>
        <v/>
      </c>
      <c r="G354" s="316">
        <f t="shared" si="69"/>
        <v>0</v>
      </c>
      <c r="H354" s="177" t="str">
        <f t="shared" si="64"/>
        <v/>
      </c>
      <c r="I354" s="177" t="str">
        <f t="shared" si="65"/>
        <v/>
      </c>
      <c r="J354" s="317" t="str">
        <f t="shared" si="66"/>
        <v/>
      </c>
      <c r="K354" s="171" t="str">
        <f t="shared" si="67"/>
        <v/>
      </c>
      <c r="L354" s="320">
        <f t="shared" si="70"/>
        <v>0</v>
      </c>
      <c r="M354" s="307"/>
      <c r="N354" s="216">
        <f t="shared" si="63"/>
        <v>336</v>
      </c>
      <c r="O354" s="228">
        <f t="shared" si="75"/>
        <v>475</v>
      </c>
      <c r="R354" s="188"/>
      <c r="S354" s="191"/>
      <c r="T354" s="190"/>
    </row>
    <row r="355" spans="1:20" ht="13.75" thickBot="1" x14ac:dyDescent="0.85">
      <c r="A355" s="79">
        <f t="shared" si="71"/>
        <v>337</v>
      </c>
      <c r="B355" s="174">
        <f t="shared" si="72"/>
        <v>315</v>
      </c>
      <c r="C355" s="175" t="str">
        <f t="shared" si="73"/>
        <v/>
      </c>
      <c r="D355" s="176" t="str">
        <f t="shared" si="74"/>
        <v/>
      </c>
      <c r="E355" s="167"/>
      <c r="F355" s="317" t="str">
        <f t="shared" si="68"/>
        <v/>
      </c>
      <c r="G355" s="316">
        <f t="shared" si="69"/>
        <v>0</v>
      </c>
      <c r="H355" s="177" t="str">
        <f t="shared" si="64"/>
        <v/>
      </c>
      <c r="I355" s="177" t="str">
        <f t="shared" si="65"/>
        <v/>
      </c>
      <c r="J355" s="317" t="str">
        <f t="shared" si="66"/>
        <v/>
      </c>
      <c r="K355" s="171" t="str">
        <f t="shared" si="67"/>
        <v/>
      </c>
      <c r="L355" s="320">
        <f t="shared" si="70"/>
        <v>0</v>
      </c>
      <c r="M355" s="307"/>
      <c r="N355" s="216">
        <f t="shared" si="63"/>
        <v>337</v>
      </c>
      <c r="O355" s="228">
        <f t="shared" si="75"/>
        <v>476</v>
      </c>
      <c r="R355" s="188"/>
      <c r="S355" s="191"/>
      <c r="T355" s="190"/>
    </row>
    <row r="356" spans="1:20" ht="13.75" thickBot="1" x14ac:dyDescent="0.85">
      <c r="A356" s="79">
        <f t="shared" si="71"/>
        <v>338</v>
      </c>
      <c r="B356" s="174">
        <f t="shared" si="72"/>
        <v>315</v>
      </c>
      <c r="C356" s="175" t="str">
        <f t="shared" si="73"/>
        <v/>
      </c>
      <c r="D356" s="176" t="str">
        <f t="shared" si="74"/>
        <v/>
      </c>
      <c r="E356" s="167"/>
      <c r="F356" s="317" t="str">
        <f t="shared" si="68"/>
        <v/>
      </c>
      <c r="G356" s="316">
        <f t="shared" si="69"/>
        <v>0</v>
      </c>
      <c r="H356" s="177" t="str">
        <f t="shared" si="64"/>
        <v/>
      </c>
      <c r="I356" s="177" t="str">
        <f t="shared" si="65"/>
        <v/>
      </c>
      <c r="J356" s="317" t="str">
        <f t="shared" si="66"/>
        <v/>
      </c>
      <c r="K356" s="171" t="str">
        <f t="shared" si="67"/>
        <v/>
      </c>
      <c r="L356" s="320">
        <f t="shared" si="70"/>
        <v>0</v>
      </c>
      <c r="M356" s="307"/>
      <c r="N356" s="216">
        <f t="shared" si="63"/>
        <v>338</v>
      </c>
      <c r="O356" s="228">
        <f t="shared" si="75"/>
        <v>477</v>
      </c>
      <c r="R356" s="188"/>
      <c r="S356" s="191"/>
      <c r="T356" s="190"/>
    </row>
    <row r="357" spans="1:20" ht="13.75" thickBot="1" x14ac:dyDescent="0.85">
      <c r="A357" s="79">
        <f t="shared" si="71"/>
        <v>339</v>
      </c>
      <c r="B357" s="174">
        <f t="shared" si="72"/>
        <v>315</v>
      </c>
      <c r="C357" s="175" t="str">
        <f t="shared" si="73"/>
        <v/>
      </c>
      <c r="D357" s="176" t="str">
        <f t="shared" si="74"/>
        <v/>
      </c>
      <c r="E357" s="167"/>
      <c r="F357" s="317" t="str">
        <f t="shared" si="68"/>
        <v/>
      </c>
      <c r="G357" s="316">
        <f t="shared" si="69"/>
        <v>0</v>
      </c>
      <c r="H357" s="177" t="str">
        <f t="shared" si="64"/>
        <v/>
      </c>
      <c r="I357" s="177" t="str">
        <f t="shared" si="65"/>
        <v/>
      </c>
      <c r="J357" s="317" t="str">
        <f t="shared" si="66"/>
        <v/>
      </c>
      <c r="K357" s="171" t="str">
        <f t="shared" si="67"/>
        <v/>
      </c>
      <c r="L357" s="320">
        <f t="shared" si="70"/>
        <v>0</v>
      </c>
      <c r="M357" s="307"/>
      <c r="N357" s="216">
        <f t="shared" si="63"/>
        <v>339</v>
      </c>
      <c r="O357" s="228">
        <f t="shared" si="75"/>
        <v>478</v>
      </c>
      <c r="R357" s="188"/>
      <c r="S357" s="191"/>
      <c r="T357" s="190"/>
    </row>
    <row r="358" spans="1:20" ht="13.75" thickBot="1" x14ac:dyDescent="0.85">
      <c r="A358" s="79">
        <f t="shared" si="71"/>
        <v>340</v>
      </c>
      <c r="B358" s="174">
        <f t="shared" si="72"/>
        <v>315</v>
      </c>
      <c r="C358" s="175" t="str">
        <f t="shared" si="73"/>
        <v/>
      </c>
      <c r="D358" s="176" t="str">
        <f t="shared" si="74"/>
        <v/>
      </c>
      <c r="E358" s="181">
        <f>SUM(D349:D358)</f>
        <v>0</v>
      </c>
      <c r="F358" s="317" t="str">
        <f t="shared" si="68"/>
        <v/>
      </c>
      <c r="G358" s="316">
        <f t="shared" si="69"/>
        <v>0</v>
      </c>
      <c r="H358" s="177" t="str">
        <f t="shared" si="64"/>
        <v/>
      </c>
      <c r="I358" s="177" t="str">
        <f t="shared" si="65"/>
        <v/>
      </c>
      <c r="J358" s="317" t="str">
        <f t="shared" si="66"/>
        <v/>
      </c>
      <c r="K358" s="171" t="str">
        <f t="shared" si="67"/>
        <v/>
      </c>
      <c r="L358" s="320">
        <f t="shared" si="70"/>
        <v>0</v>
      </c>
      <c r="M358" s="307"/>
      <c r="N358" s="216">
        <f t="shared" si="63"/>
        <v>340</v>
      </c>
      <c r="O358" s="228">
        <f t="shared" si="75"/>
        <v>479</v>
      </c>
      <c r="R358" s="188"/>
      <c r="S358" s="191"/>
      <c r="T358" s="190"/>
    </row>
    <row r="359" spans="1:20" ht="13.75" thickBot="1" x14ac:dyDescent="0.85">
      <c r="A359" s="79">
        <f t="shared" si="71"/>
        <v>341</v>
      </c>
      <c r="B359" s="174">
        <f t="shared" si="72"/>
        <v>315</v>
      </c>
      <c r="C359" s="175" t="str">
        <f t="shared" si="73"/>
        <v/>
      </c>
      <c r="D359" s="176" t="str">
        <f t="shared" si="74"/>
        <v/>
      </c>
      <c r="E359" s="167"/>
      <c r="F359" s="317" t="str">
        <f t="shared" si="68"/>
        <v/>
      </c>
      <c r="G359" s="316">
        <f t="shared" si="69"/>
        <v>0</v>
      </c>
      <c r="H359" s="177" t="str">
        <f t="shared" si="64"/>
        <v/>
      </c>
      <c r="I359" s="177" t="str">
        <f t="shared" si="65"/>
        <v/>
      </c>
      <c r="J359" s="317" t="str">
        <f t="shared" si="66"/>
        <v/>
      </c>
      <c r="K359" s="171" t="str">
        <f t="shared" si="67"/>
        <v/>
      </c>
      <c r="L359" s="320">
        <f t="shared" si="70"/>
        <v>0</v>
      </c>
      <c r="M359" s="307"/>
      <c r="N359" s="216">
        <f t="shared" si="63"/>
        <v>341</v>
      </c>
      <c r="O359" s="228">
        <f t="shared" si="75"/>
        <v>480</v>
      </c>
      <c r="R359" s="188"/>
      <c r="S359" s="191"/>
      <c r="T359" s="190"/>
    </row>
    <row r="360" spans="1:20" ht="13.75" thickBot="1" x14ac:dyDescent="0.85">
      <c r="A360" s="79">
        <f t="shared" si="71"/>
        <v>342</v>
      </c>
      <c r="B360" s="174">
        <f t="shared" si="72"/>
        <v>315</v>
      </c>
      <c r="C360" s="175" t="str">
        <f t="shared" si="73"/>
        <v/>
      </c>
      <c r="D360" s="176" t="str">
        <f t="shared" si="74"/>
        <v/>
      </c>
      <c r="E360" s="167"/>
      <c r="F360" s="317" t="str">
        <f t="shared" si="68"/>
        <v/>
      </c>
      <c r="G360" s="316">
        <f t="shared" si="69"/>
        <v>0</v>
      </c>
      <c r="H360" s="177" t="str">
        <f t="shared" si="64"/>
        <v/>
      </c>
      <c r="I360" s="177" t="str">
        <f t="shared" si="65"/>
        <v/>
      </c>
      <c r="J360" s="317" t="str">
        <f t="shared" si="66"/>
        <v/>
      </c>
      <c r="K360" s="171" t="str">
        <f t="shared" si="67"/>
        <v/>
      </c>
      <c r="L360" s="320">
        <f t="shared" si="70"/>
        <v>0</v>
      </c>
      <c r="M360" s="307"/>
      <c r="N360" s="216">
        <f t="shared" si="63"/>
        <v>342</v>
      </c>
      <c r="O360" s="228">
        <f t="shared" si="75"/>
        <v>481</v>
      </c>
      <c r="R360" s="188"/>
      <c r="S360" s="191"/>
      <c r="T360" s="190"/>
    </row>
    <row r="361" spans="1:20" ht="13.75" thickBot="1" x14ac:dyDescent="0.85">
      <c r="A361" s="79">
        <f t="shared" si="71"/>
        <v>343</v>
      </c>
      <c r="B361" s="174">
        <f t="shared" si="72"/>
        <v>315</v>
      </c>
      <c r="C361" s="175" t="str">
        <f t="shared" si="73"/>
        <v/>
      </c>
      <c r="D361" s="176" t="str">
        <f t="shared" si="74"/>
        <v/>
      </c>
      <c r="E361" s="167"/>
      <c r="F361" s="317" t="str">
        <f t="shared" si="68"/>
        <v/>
      </c>
      <c r="G361" s="316">
        <f t="shared" si="69"/>
        <v>0</v>
      </c>
      <c r="H361" s="177" t="str">
        <f t="shared" si="64"/>
        <v/>
      </c>
      <c r="I361" s="177" t="str">
        <f t="shared" si="65"/>
        <v/>
      </c>
      <c r="J361" s="317" t="str">
        <f t="shared" si="66"/>
        <v/>
      </c>
      <c r="K361" s="171" t="str">
        <f t="shared" si="67"/>
        <v/>
      </c>
      <c r="L361" s="320">
        <f t="shared" si="70"/>
        <v>0</v>
      </c>
      <c r="M361" s="307"/>
      <c r="N361" s="216">
        <f t="shared" si="63"/>
        <v>343</v>
      </c>
      <c r="O361" s="228">
        <f t="shared" si="75"/>
        <v>482</v>
      </c>
      <c r="R361" s="188"/>
      <c r="S361" s="191"/>
      <c r="T361" s="190"/>
    </row>
    <row r="362" spans="1:20" ht="13.75" thickBot="1" x14ac:dyDescent="0.85">
      <c r="A362" s="79">
        <f t="shared" si="71"/>
        <v>344</v>
      </c>
      <c r="B362" s="174">
        <f t="shared" si="72"/>
        <v>315</v>
      </c>
      <c r="C362" s="175" t="str">
        <f t="shared" si="73"/>
        <v/>
      </c>
      <c r="D362" s="176" t="str">
        <f t="shared" si="74"/>
        <v/>
      </c>
      <c r="E362" s="167"/>
      <c r="F362" s="317" t="str">
        <f t="shared" si="68"/>
        <v/>
      </c>
      <c r="G362" s="316">
        <f t="shared" si="69"/>
        <v>0</v>
      </c>
      <c r="H362" s="177" t="str">
        <f t="shared" si="64"/>
        <v/>
      </c>
      <c r="I362" s="177" t="str">
        <f t="shared" si="65"/>
        <v/>
      </c>
      <c r="J362" s="317" t="str">
        <f t="shared" si="66"/>
        <v/>
      </c>
      <c r="K362" s="171" t="str">
        <f t="shared" si="67"/>
        <v/>
      </c>
      <c r="L362" s="320">
        <f t="shared" si="70"/>
        <v>0</v>
      </c>
      <c r="M362" s="307"/>
      <c r="N362" s="216">
        <f t="shared" si="63"/>
        <v>344</v>
      </c>
      <c r="O362" s="228">
        <f t="shared" si="75"/>
        <v>483</v>
      </c>
      <c r="R362" s="188"/>
      <c r="S362" s="191"/>
      <c r="T362" s="190"/>
    </row>
    <row r="363" spans="1:20" ht="13.75" thickBot="1" x14ac:dyDescent="0.85">
      <c r="A363" s="79">
        <f t="shared" si="71"/>
        <v>345</v>
      </c>
      <c r="B363" s="174">
        <f t="shared" si="72"/>
        <v>315</v>
      </c>
      <c r="C363" s="175" t="str">
        <f t="shared" si="73"/>
        <v/>
      </c>
      <c r="D363" s="176" t="str">
        <f t="shared" si="74"/>
        <v/>
      </c>
      <c r="E363" s="167"/>
      <c r="F363" s="317" t="str">
        <f t="shared" si="68"/>
        <v/>
      </c>
      <c r="G363" s="316">
        <f t="shared" si="69"/>
        <v>0</v>
      </c>
      <c r="H363" s="177" t="str">
        <f t="shared" si="64"/>
        <v/>
      </c>
      <c r="I363" s="177" t="str">
        <f t="shared" si="65"/>
        <v/>
      </c>
      <c r="J363" s="317" t="str">
        <f t="shared" si="66"/>
        <v/>
      </c>
      <c r="K363" s="171" t="str">
        <f t="shared" si="67"/>
        <v/>
      </c>
      <c r="L363" s="320">
        <f t="shared" si="70"/>
        <v>0</v>
      </c>
      <c r="M363" s="307"/>
      <c r="N363" s="216">
        <f t="shared" si="63"/>
        <v>345</v>
      </c>
      <c r="O363" s="228">
        <f t="shared" si="75"/>
        <v>484</v>
      </c>
      <c r="R363" s="188"/>
      <c r="S363" s="191"/>
      <c r="T363" s="190"/>
    </row>
    <row r="364" spans="1:20" ht="13.75" thickBot="1" x14ac:dyDescent="0.85">
      <c r="A364" s="79">
        <f t="shared" si="71"/>
        <v>346</v>
      </c>
      <c r="B364" s="174">
        <f t="shared" si="72"/>
        <v>315</v>
      </c>
      <c r="C364" s="175" t="str">
        <f t="shared" si="73"/>
        <v/>
      </c>
      <c r="D364" s="176" t="str">
        <f t="shared" si="74"/>
        <v/>
      </c>
      <c r="E364" s="167"/>
      <c r="F364" s="317" t="str">
        <f t="shared" si="68"/>
        <v/>
      </c>
      <c r="G364" s="316">
        <f t="shared" si="69"/>
        <v>0</v>
      </c>
      <c r="H364" s="177" t="str">
        <f t="shared" si="64"/>
        <v/>
      </c>
      <c r="I364" s="177" t="str">
        <f t="shared" si="65"/>
        <v/>
      </c>
      <c r="J364" s="317" t="str">
        <f t="shared" si="66"/>
        <v/>
      </c>
      <c r="K364" s="171" t="str">
        <f t="shared" si="67"/>
        <v/>
      </c>
      <c r="L364" s="320">
        <f t="shared" si="70"/>
        <v>0</v>
      </c>
      <c r="M364" s="307"/>
      <c r="N364" s="216">
        <f t="shared" si="63"/>
        <v>346</v>
      </c>
      <c r="O364" s="228">
        <f t="shared" si="75"/>
        <v>485</v>
      </c>
      <c r="R364" s="188"/>
      <c r="S364" s="191"/>
      <c r="T364" s="190"/>
    </row>
    <row r="365" spans="1:20" ht="13.75" thickBot="1" x14ac:dyDescent="0.85">
      <c r="A365" s="79">
        <f t="shared" si="71"/>
        <v>347</v>
      </c>
      <c r="B365" s="174">
        <f t="shared" si="72"/>
        <v>315</v>
      </c>
      <c r="C365" s="175" t="str">
        <f t="shared" si="73"/>
        <v/>
      </c>
      <c r="D365" s="176" t="str">
        <f t="shared" si="74"/>
        <v/>
      </c>
      <c r="E365" s="167"/>
      <c r="F365" s="317" t="str">
        <f t="shared" si="68"/>
        <v/>
      </c>
      <c r="G365" s="316">
        <f t="shared" si="69"/>
        <v>0</v>
      </c>
      <c r="H365" s="177" t="str">
        <f t="shared" si="64"/>
        <v/>
      </c>
      <c r="I365" s="177" t="str">
        <f t="shared" si="65"/>
        <v/>
      </c>
      <c r="J365" s="317" t="str">
        <f t="shared" si="66"/>
        <v/>
      </c>
      <c r="K365" s="171" t="str">
        <f t="shared" si="67"/>
        <v/>
      </c>
      <c r="L365" s="320">
        <f t="shared" si="70"/>
        <v>0</v>
      </c>
      <c r="M365" s="307"/>
      <c r="N365" s="216">
        <f t="shared" si="63"/>
        <v>347</v>
      </c>
      <c r="R365" s="188"/>
      <c r="S365" s="191"/>
      <c r="T365" s="190"/>
    </row>
    <row r="366" spans="1:20" ht="13.75" thickBot="1" x14ac:dyDescent="0.85">
      <c r="A366" s="79">
        <f t="shared" si="71"/>
        <v>348</v>
      </c>
      <c r="B366" s="174">
        <f t="shared" si="72"/>
        <v>315</v>
      </c>
      <c r="C366" s="175" t="str">
        <f t="shared" si="73"/>
        <v/>
      </c>
      <c r="D366" s="176" t="str">
        <f t="shared" si="74"/>
        <v/>
      </c>
      <c r="E366" s="167"/>
      <c r="F366" s="317" t="str">
        <f t="shared" si="68"/>
        <v/>
      </c>
      <c r="G366" s="316">
        <f t="shared" si="69"/>
        <v>0</v>
      </c>
      <c r="H366" s="177" t="str">
        <f t="shared" si="64"/>
        <v/>
      </c>
      <c r="I366" s="177" t="str">
        <f t="shared" si="65"/>
        <v/>
      </c>
      <c r="J366" s="317" t="str">
        <f t="shared" si="66"/>
        <v/>
      </c>
      <c r="K366" s="171" t="str">
        <f t="shared" si="67"/>
        <v/>
      </c>
      <c r="L366" s="320">
        <f t="shared" si="70"/>
        <v>0</v>
      </c>
      <c r="M366" s="307"/>
      <c r="N366" s="216">
        <f t="shared" si="63"/>
        <v>348</v>
      </c>
      <c r="R366" s="188"/>
      <c r="S366" s="191"/>
      <c r="T366" s="190"/>
    </row>
    <row r="367" spans="1:20" ht="13.75" thickBot="1" x14ac:dyDescent="0.85">
      <c r="A367" s="79">
        <f t="shared" si="71"/>
        <v>349</v>
      </c>
      <c r="B367" s="174">
        <f t="shared" si="72"/>
        <v>315</v>
      </c>
      <c r="C367" s="175" t="str">
        <f t="shared" si="73"/>
        <v/>
      </c>
      <c r="D367" s="176" t="str">
        <f t="shared" si="74"/>
        <v/>
      </c>
      <c r="E367" s="167"/>
      <c r="F367" s="317" t="str">
        <f t="shared" si="68"/>
        <v/>
      </c>
      <c r="G367" s="316">
        <f t="shared" si="69"/>
        <v>0</v>
      </c>
      <c r="H367" s="177" t="str">
        <f t="shared" si="64"/>
        <v/>
      </c>
      <c r="I367" s="177" t="str">
        <f t="shared" si="65"/>
        <v/>
      </c>
      <c r="J367" s="317" t="str">
        <f t="shared" si="66"/>
        <v/>
      </c>
      <c r="K367" s="171" t="str">
        <f t="shared" si="67"/>
        <v/>
      </c>
      <c r="L367" s="320">
        <f t="shared" si="70"/>
        <v>0</v>
      </c>
      <c r="M367" s="307"/>
      <c r="N367" s="216">
        <f t="shared" si="63"/>
        <v>349</v>
      </c>
      <c r="R367" s="188"/>
      <c r="S367" s="191"/>
      <c r="T367" s="190"/>
    </row>
    <row r="368" spans="1:20" ht="13.75" thickBot="1" x14ac:dyDescent="0.85">
      <c r="A368" s="79">
        <f t="shared" si="71"/>
        <v>350</v>
      </c>
      <c r="B368" s="174">
        <f t="shared" si="72"/>
        <v>315</v>
      </c>
      <c r="C368" s="175" t="str">
        <f t="shared" si="73"/>
        <v/>
      </c>
      <c r="D368" s="176" t="str">
        <f t="shared" si="74"/>
        <v/>
      </c>
      <c r="E368" s="181">
        <f>SUM(D359:D368)</f>
        <v>0</v>
      </c>
      <c r="F368" s="317" t="str">
        <f t="shared" si="68"/>
        <v/>
      </c>
      <c r="G368" s="316">
        <f t="shared" si="69"/>
        <v>0</v>
      </c>
      <c r="H368" s="177" t="str">
        <f t="shared" si="64"/>
        <v/>
      </c>
      <c r="I368" s="177" t="str">
        <f t="shared" si="65"/>
        <v/>
      </c>
      <c r="J368" s="317" t="str">
        <f t="shared" si="66"/>
        <v/>
      </c>
      <c r="K368" s="171" t="str">
        <f t="shared" si="67"/>
        <v/>
      </c>
      <c r="L368" s="320">
        <f t="shared" si="70"/>
        <v>0</v>
      </c>
      <c r="M368" s="307"/>
      <c r="N368" s="216">
        <f t="shared" si="63"/>
        <v>350</v>
      </c>
      <c r="R368" s="188"/>
      <c r="S368" s="191"/>
      <c r="T368" s="190"/>
    </row>
    <row r="369" spans="1:20" ht="13.75" thickBot="1" x14ac:dyDescent="0.85">
      <c r="A369" s="79">
        <f t="shared" si="71"/>
        <v>351</v>
      </c>
      <c r="B369" s="174">
        <f t="shared" si="72"/>
        <v>315</v>
      </c>
      <c r="C369" s="175" t="str">
        <f t="shared" si="73"/>
        <v/>
      </c>
      <c r="D369" s="176" t="str">
        <f t="shared" si="74"/>
        <v/>
      </c>
      <c r="E369" s="167"/>
      <c r="F369" s="317" t="str">
        <f t="shared" si="68"/>
        <v/>
      </c>
      <c r="G369" s="316">
        <f t="shared" si="69"/>
        <v>0</v>
      </c>
      <c r="H369" s="177" t="str">
        <f t="shared" si="64"/>
        <v/>
      </c>
      <c r="I369" s="177" t="str">
        <f t="shared" si="65"/>
        <v/>
      </c>
      <c r="J369" s="317" t="str">
        <f t="shared" si="66"/>
        <v/>
      </c>
      <c r="K369" s="171" t="str">
        <f t="shared" si="67"/>
        <v/>
      </c>
      <c r="L369" s="320">
        <f t="shared" si="70"/>
        <v>0</v>
      </c>
      <c r="M369" s="307"/>
      <c r="N369" s="216">
        <f t="shared" si="63"/>
        <v>351</v>
      </c>
      <c r="R369" s="188"/>
      <c r="S369" s="191"/>
      <c r="T369" s="190"/>
    </row>
    <row r="370" spans="1:20" ht="13.75" thickBot="1" x14ac:dyDescent="0.85">
      <c r="A370" s="79">
        <f t="shared" si="71"/>
        <v>352</v>
      </c>
      <c r="B370" s="174">
        <f t="shared" si="72"/>
        <v>315</v>
      </c>
      <c r="C370" s="175" t="str">
        <f t="shared" si="73"/>
        <v/>
      </c>
      <c r="D370" s="176" t="str">
        <f t="shared" si="74"/>
        <v/>
      </c>
      <c r="E370" s="167"/>
      <c r="F370" s="317" t="str">
        <f t="shared" si="68"/>
        <v/>
      </c>
      <c r="G370" s="316">
        <f t="shared" si="69"/>
        <v>0</v>
      </c>
      <c r="H370" s="177" t="str">
        <f t="shared" si="64"/>
        <v/>
      </c>
      <c r="I370" s="177" t="str">
        <f t="shared" si="65"/>
        <v/>
      </c>
      <c r="J370" s="317" t="str">
        <f t="shared" si="66"/>
        <v/>
      </c>
      <c r="K370" s="171" t="str">
        <f t="shared" si="67"/>
        <v/>
      </c>
      <c r="L370" s="320">
        <f t="shared" si="70"/>
        <v>0</v>
      </c>
      <c r="M370" s="307"/>
      <c r="N370" s="216">
        <f t="shared" si="63"/>
        <v>352</v>
      </c>
      <c r="R370" s="188"/>
      <c r="S370" s="191"/>
      <c r="T370" s="190"/>
    </row>
    <row r="371" spans="1:20" ht="13.75" thickBot="1" x14ac:dyDescent="0.85">
      <c r="A371" s="79">
        <f t="shared" si="71"/>
        <v>353</v>
      </c>
      <c r="B371" s="174">
        <f t="shared" si="72"/>
        <v>315</v>
      </c>
      <c r="C371" s="175" t="str">
        <f t="shared" si="73"/>
        <v/>
      </c>
      <c r="D371" s="176" t="str">
        <f t="shared" si="74"/>
        <v/>
      </c>
      <c r="E371" s="167"/>
      <c r="F371" s="317" t="str">
        <f t="shared" si="68"/>
        <v/>
      </c>
      <c r="G371" s="316">
        <f t="shared" si="69"/>
        <v>0</v>
      </c>
      <c r="H371" s="177" t="str">
        <f t="shared" si="64"/>
        <v/>
      </c>
      <c r="I371" s="177" t="str">
        <f t="shared" si="65"/>
        <v/>
      </c>
      <c r="J371" s="317" t="str">
        <f t="shared" si="66"/>
        <v/>
      </c>
      <c r="K371" s="171" t="str">
        <f t="shared" si="67"/>
        <v/>
      </c>
      <c r="L371" s="320">
        <f t="shared" si="70"/>
        <v>0</v>
      </c>
      <c r="M371" s="307"/>
      <c r="N371" s="216">
        <f t="shared" si="63"/>
        <v>353</v>
      </c>
      <c r="R371" s="188"/>
      <c r="S371" s="191"/>
      <c r="T371" s="190"/>
    </row>
    <row r="372" spans="1:20" ht="13.75" thickBot="1" x14ac:dyDescent="0.85">
      <c r="A372" s="79">
        <f t="shared" si="71"/>
        <v>354</v>
      </c>
      <c r="B372" s="174">
        <f t="shared" si="72"/>
        <v>315</v>
      </c>
      <c r="C372" s="175" t="str">
        <f t="shared" si="73"/>
        <v/>
      </c>
      <c r="D372" s="176" t="str">
        <f t="shared" si="74"/>
        <v/>
      </c>
      <c r="E372" s="167"/>
      <c r="F372" s="317" t="str">
        <f t="shared" si="68"/>
        <v/>
      </c>
      <c r="G372" s="316">
        <f t="shared" si="69"/>
        <v>0</v>
      </c>
      <c r="H372" s="177" t="str">
        <f t="shared" si="64"/>
        <v/>
      </c>
      <c r="I372" s="177" t="str">
        <f t="shared" si="65"/>
        <v/>
      </c>
      <c r="J372" s="317" t="str">
        <f t="shared" si="66"/>
        <v/>
      </c>
      <c r="K372" s="171" t="str">
        <f t="shared" si="67"/>
        <v/>
      </c>
      <c r="L372" s="320">
        <f t="shared" si="70"/>
        <v>0</v>
      </c>
      <c r="M372" s="307"/>
      <c r="N372" s="216">
        <f t="shared" si="63"/>
        <v>354</v>
      </c>
      <c r="R372" s="188"/>
      <c r="S372" s="191"/>
      <c r="T372" s="190"/>
    </row>
    <row r="373" spans="1:20" ht="13.75" thickBot="1" x14ac:dyDescent="0.85">
      <c r="A373" s="79">
        <f t="shared" si="71"/>
        <v>355</v>
      </c>
      <c r="B373" s="174">
        <f t="shared" si="72"/>
        <v>315</v>
      </c>
      <c r="C373" s="175" t="str">
        <f t="shared" si="73"/>
        <v/>
      </c>
      <c r="D373" s="176" t="str">
        <f t="shared" si="74"/>
        <v/>
      </c>
      <c r="E373" s="167"/>
      <c r="F373" s="317" t="str">
        <f t="shared" si="68"/>
        <v/>
      </c>
      <c r="G373" s="316">
        <f t="shared" si="69"/>
        <v>0</v>
      </c>
      <c r="H373" s="177" t="str">
        <f t="shared" si="64"/>
        <v/>
      </c>
      <c r="I373" s="177" t="str">
        <f t="shared" si="65"/>
        <v/>
      </c>
      <c r="J373" s="317" t="str">
        <f t="shared" si="66"/>
        <v/>
      </c>
      <c r="K373" s="171" t="str">
        <f t="shared" si="67"/>
        <v/>
      </c>
      <c r="L373" s="320">
        <f t="shared" si="70"/>
        <v>0</v>
      </c>
      <c r="M373" s="307"/>
      <c r="N373" s="216">
        <f t="shared" si="63"/>
        <v>355</v>
      </c>
      <c r="R373" s="188"/>
      <c r="S373" s="191"/>
      <c r="T373" s="190"/>
    </row>
    <row r="374" spans="1:20" ht="13.75" thickBot="1" x14ac:dyDescent="0.85">
      <c r="A374" s="79">
        <f t="shared" si="71"/>
        <v>356</v>
      </c>
      <c r="B374" s="174">
        <f t="shared" si="72"/>
        <v>315</v>
      </c>
      <c r="C374" s="175" t="str">
        <f t="shared" si="73"/>
        <v/>
      </c>
      <c r="D374" s="176" t="str">
        <f t="shared" si="74"/>
        <v/>
      </c>
      <c r="E374" s="167"/>
      <c r="F374" s="317" t="str">
        <f t="shared" si="68"/>
        <v/>
      </c>
      <c r="G374" s="316">
        <f t="shared" si="69"/>
        <v>0</v>
      </c>
      <c r="H374" s="177" t="str">
        <f t="shared" si="64"/>
        <v/>
      </c>
      <c r="I374" s="177" t="str">
        <f t="shared" si="65"/>
        <v/>
      </c>
      <c r="J374" s="317" t="str">
        <f t="shared" si="66"/>
        <v/>
      </c>
      <c r="K374" s="171" t="str">
        <f t="shared" si="67"/>
        <v/>
      </c>
      <c r="L374" s="320">
        <f t="shared" si="70"/>
        <v>0</v>
      </c>
      <c r="M374" s="307"/>
      <c r="N374" s="216">
        <f t="shared" si="63"/>
        <v>356</v>
      </c>
      <c r="R374" s="188"/>
      <c r="S374" s="191"/>
      <c r="T374" s="190"/>
    </row>
    <row r="375" spans="1:20" ht="13.75" thickBot="1" x14ac:dyDescent="0.85">
      <c r="A375" s="79">
        <f t="shared" si="71"/>
        <v>357</v>
      </c>
      <c r="B375" s="174">
        <f t="shared" si="72"/>
        <v>315</v>
      </c>
      <c r="C375" s="175" t="str">
        <f t="shared" si="73"/>
        <v/>
      </c>
      <c r="D375" s="176" t="str">
        <f t="shared" si="74"/>
        <v/>
      </c>
      <c r="E375" s="167"/>
      <c r="F375" s="317" t="str">
        <f t="shared" si="68"/>
        <v/>
      </c>
      <c r="G375" s="316">
        <f t="shared" si="69"/>
        <v>0</v>
      </c>
      <c r="H375" s="177" t="str">
        <f t="shared" si="64"/>
        <v/>
      </c>
      <c r="I375" s="177" t="str">
        <f t="shared" si="65"/>
        <v/>
      </c>
      <c r="J375" s="317" t="str">
        <f t="shared" si="66"/>
        <v/>
      </c>
      <c r="K375" s="171" t="str">
        <f t="shared" si="67"/>
        <v/>
      </c>
      <c r="L375" s="320">
        <f t="shared" si="70"/>
        <v>0</v>
      </c>
      <c r="M375" s="307"/>
      <c r="N375" s="216">
        <f t="shared" si="63"/>
        <v>357</v>
      </c>
      <c r="R375" s="188"/>
      <c r="S375" s="191"/>
      <c r="T375" s="190"/>
    </row>
    <row r="376" spans="1:20" ht="13.75" thickBot="1" x14ac:dyDescent="0.85">
      <c r="A376" s="79">
        <f t="shared" si="71"/>
        <v>358</v>
      </c>
      <c r="B376" s="174">
        <f t="shared" si="72"/>
        <v>315</v>
      </c>
      <c r="C376" s="175" t="str">
        <f t="shared" si="73"/>
        <v/>
      </c>
      <c r="D376" s="176" t="str">
        <f t="shared" si="74"/>
        <v/>
      </c>
      <c r="E376" s="167"/>
      <c r="F376" s="317" t="str">
        <f t="shared" si="68"/>
        <v/>
      </c>
      <c r="G376" s="316">
        <f t="shared" si="69"/>
        <v>0</v>
      </c>
      <c r="H376" s="177" t="str">
        <f t="shared" si="64"/>
        <v/>
      </c>
      <c r="I376" s="177" t="str">
        <f t="shared" si="65"/>
        <v/>
      </c>
      <c r="J376" s="317" t="str">
        <f t="shared" si="66"/>
        <v/>
      </c>
      <c r="K376" s="171" t="str">
        <f t="shared" si="67"/>
        <v/>
      </c>
      <c r="L376" s="320">
        <f t="shared" si="70"/>
        <v>0</v>
      </c>
      <c r="M376" s="307"/>
      <c r="N376" s="216">
        <f t="shared" ref="N376:N439" si="76">IF(M376&lt;=1000,(0),IF(M376&lt;3600,(1),IF(M376&gt;=3601,(2),"")))</f>
        <v>0</v>
      </c>
      <c r="R376" s="188"/>
      <c r="S376" s="191"/>
      <c r="T376" s="190"/>
    </row>
    <row r="377" spans="1:20" ht="13.75" thickBot="1" x14ac:dyDescent="0.85">
      <c r="A377" s="79">
        <f t="shared" si="71"/>
        <v>359</v>
      </c>
      <c r="B377" s="174">
        <f t="shared" si="72"/>
        <v>315</v>
      </c>
      <c r="C377" s="175" t="str">
        <f t="shared" si="73"/>
        <v/>
      </c>
      <c r="D377" s="176" t="str">
        <f t="shared" si="74"/>
        <v/>
      </c>
      <c r="E377" s="167"/>
      <c r="F377" s="317" t="str">
        <f t="shared" si="68"/>
        <v/>
      </c>
      <c r="G377" s="316">
        <f t="shared" si="69"/>
        <v>0</v>
      </c>
      <c r="H377" s="177" t="str">
        <f t="shared" si="64"/>
        <v/>
      </c>
      <c r="I377" s="177" t="str">
        <f t="shared" si="65"/>
        <v/>
      </c>
      <c r="J377" s="317" t="str">
        <f t="shared" si="66"/>
        <v/>
      </c>
      <c r="K377" s="171" t="str">
        <f t="shared" si="67"/>
        <v/>
      </c>
      <c r="L377" s="320">
        <f t="shared" si="70"/>
        <v>0</v>
      </c>
      <c r="M377" s="307"/>
      <c r="N377" s="216">
        <f t="shared" si="76"/>
        <v>0</v>
      </c>
      <c r="R377" s="188"/>
      <c r="S377" s="191"/>
      <c r="T377" s="190"/>
    </row>
    <row r="378" spans="1:20" ht="13.75" thickBot="1" x14ac:dyDescent="0.85">
      <c r="A378" s="79">
        <f t="shared" si="71"/>
        <v>360</v>
      </c>
      <c r="B378" s="174">
        <f t="shared" si="72"/>
        <v>315</v>
      </c>
      <c r="C378" s="175" t="str">
        <f t="shared" si="73"/>
        <v/>
      </c>
      <c r="D378" s="176" t="str">
        <f t="shared" si="74"/>
        <v/>
      </c>
      <c r="E378" s="181">
        <f>SUM(D369:D378)</f>
        <v>0</v>
      </c>
      <c r="F378" s="317" t="str">
        <f t="shared" si="68"/>
        <v/>
      </c>
      <c r="G378" s="316">
        <f t="shared" si="69"/>
        <v>0</v>
      </c>
      <c r="H378" s="177" t="str">
        <f t="shared" si="64"/>
        <v/>
      </c>
      <c r="I378" s="177" t="str">
        <f t="shared" si="65"/>
        <v/>
      </c>
      <c r="J378" s="317" t="str">
        <f t="shared" si="66"/>
        <v/>
      </c>
      <c r="K378" s="171" t="str">
        <f t="shared" si="67"/>
        <v/>
      </c>
      <c r="L378" s="320">
        <f t="shared" si="70"/>
        <v>0</v>
      </c>
      <c r="M378" s="307"/>
      <c r="N378" s="216">
        <f t="shared" si="76"/>
        <v>0</v>
      </c>
      <c r="R378" s="188"/>
      <c r="S378" s="191"/>
      <c r="T378" s="190"/>
    </row>
    <row r="379" spans="1:20" ht="13.75" thickBot="1" x14ac:dyDescent="0.85">
      <c r="A379" s="79">
        <f t="shared" si="71"/>
        <v>361</v>
      </c>
      <c r="B379" s="174">
        <f t="shared" si="72"/>
        <v>315</v>
      </c>
      <c r="C379" s="175" t="str">
        <f t="shared" si="73"/>
        <v/>
      </c>
      <c r="D379" s="176" t="str">
        <f t="shared" si="74"/>
        <v/>
      </c>
      <c r="E379" s="167"/>
      <c r="F379" s="317" t="str">
        <f t="shared" si="68"/>
        <v/>
      </c>
      <c r="G379" s="316">
        <f t="shared" si="69"/>
        <v>0</v>
      </c>
      <c r="H379" s="177" t="str">
        <f t="shared" si="64"/>
        <v/>
      </c>
      <c r="I379" s="177" t="str">
        <f t="shared" si="65"/>
        <v/>
      </c>
      <c r="J379" s="317" t="str">
        <f t="shared" si="66"/>
        <v/>
      </c>
      <c r="K379" s="171" t="str">
        <f t="shared" si="67"/>
        <v/>
      </c>
      <c r="L379" s="320">
        <f t="shared" si="70"/>
        <v>0</v>
      </c>
      <c r="M379" s="307"/>
      <c r="N379" s="216">
        <f t="shared" si="76"/>
        <v>0</v>
      </c>
      <c r="R379" s="188"/>
      <c r="S379" s="191"/>
      <c r="T379" s="190"/>
    </row>
    <row r="380" spans="1:20" ht="13.75" thickBot="1" x14ac:dyDescent="0.85">
      <c r="A380" s="79">
        <f t="shared" si="71"/>
        <v>362</v>
      </c>
      <c r="B380" s="174">
        <f t="shared" si="72"/>
        <v>315</v>
      </c>
      <c r="C380" s="175" t="str">
        <f t="shared" si="73"/>
        <v/>
      </c>
      <c r="D380" s="176" t="str">
        <f t="shared" si="74"/>
        <v/>
      </c>
      <c r="E380" s="167"/>
      <c r="F380" s="317" t="str">
        <f t="shared" si="68"/>
        <v/>
      </c>
      <c r="G380" s="316">
        <f t="shared" si="69"/>
        <v>0</v>
      </c>
      <c r="H380" s="177" t="str">
        <f t="shared" si="64"/>
        <v/>
      </c>
      <c r="I380" s="177" t="str">
        <f t="shared" si="65"/>
        <v/>
      </c>
      <c r="J380" s="317" t="str">
        <f t="shared" si="66"/>
        <v/>
      </c>
      <c r="K380" s="171" t="str">
        <f t="shared" si="67"/>
        <v/>
      </c>
      <c r="L380" s="320">
        <f t="shared" si="70"/>
        <v>0</v>
      </c>
      <c r="M380" s="307"/>
      <c r="N380" s="216">
        <f t="shared" si="76"/>
        <v>0</v>
      </c>
      <c r="R380" s="188"/>
      <c r="S380" s="191"/>
      <c r="T380" s="190"/>
    </row>
    <row r="381" spans="1:20" ht="13.75" thickBot="1" x14ac:dyDescent="0.85">
      <c r="A381" s="79">
        <f t="shared" si="71"/>
        <v>363</v>
      </c>
      <c r="B381" s="174">
        <f t="shared" si="72"/>
        <v>315</v>
      </c>
      <c r="C381" s="175" t="str">
        <f t="shared" si="73"/>
        <v/>
      </c>
      <c r="D381" s="176" t="str">
        <f t="shared" si="74"/>
        <v/>
      </c>
      <c r="E381" s="167"/>
      <c r="F381" s="317" t="str">
        <f t="shared" si="68"/>
        <v/>
      </c>
      <c r="G381" s="316">
        <f t="shared" si="69"/>
        <v>0</v>
      </c>
      <c r="H381" s="177" t="str">
        <f t="shared" si="64"/>
        <v/>
      </c>
      <c r="I381" s="177" t="str">
        <f t="shared" si="65"/>
        <v/>
      </c>
      <c r="J381" s="317" t="str">
        <f t="shared" si="66"/>
        <v/>
      </c>
      <c r="K381" s="171" t="str">
        <f t="shared" si="67"/>
        <v/>
      </c>
      <c r="L381" s="320">
        <f t="shared" si="70"/>
        <v>0</v>
      </c>
      <c r="M381" s="307"/>
      <c r="N381" s="216">
        <f t="shared" si="76"/>
        <v>0</v>
      </c>
      <c r="R381" s="188"/>
      <c r="S381" s="191"/>
      <c r="T381" s="190"/>
    </row>
    <row r="382" spans="1:20" ht="13.75" thickBot="1" x14ac:dyDescent="0.85">
      <c r="A382" s="79">
        <f t="shared" si="71"/>
        <v>364</v>
      </c>
      <c r="B382" s="174">
        <f t="shared" si="72"/>
        <v>315</v>
      </c>
      <c r="C382" s="175" t="str">
        <f t="shared" si="73"/>
        <v/>
      </c>
      <c r="D382" s="176" t="str">
        <f t="shared" si="74"/>
        <v/>
      </c>
      <c r="E382" s="167"/>
      <c r="F382" s="317" t="str">
        <f t="shared" si="68"/>
        <v/>
      </c>
      <c r="G382" s="316">
        <f t="shared" si="69"/>
        <v>0</v>
      </c>
      <c r="H382" s="177" t="str">
        <f t="shared" si="64"/>
        <v/>
      </c>
      <c r="I382" s="177" t="str">
        <f t="shared" si="65"/>
        <v/>
      </c>
      <c r="J382" s="317" t="str">
        <f t="shared" si="66"/>
        <v/>
      </c>
      <c r="K382" s="171" t="str">
        <f t="shared" si="67"/>
        <v/>
      </c>
      <c r="L382" s="320">
        <f t="shared" si="70"/>
        <v>0</v>
      </c>
      <c r="M382" s="307"/>
      <c r="N382" s="216">
        <f t="shared" si="76"/>
        <v>0</v>
      </c>
      <c r="R382" s="188"/>
      <c r="S382" s="191"/>
      <c r="T382" s="190"/>
    </row>
    <row r="383" spans="1:20" ht="13.75" thickBot="1" x14ac:dyDescent="0.85">
      <c r="A383" s="79">
        <f t="shared" si="71"/>
        <v>365</v>
      </c>
      <c r="B383" s="174">
        <f t="shared" si="72"/>
        <v>315</v>
      </c>
      <c r="C383" s="175" t="str">
        <f t="shared" si="73"/>
        <v/>
      </c>
      <c r="D383" s="176" t="str">
        <f t="shared" si="74"/>
        <v/>
      </c>
      <c r="E383" s="167"/>
      <c r="F383" s="317" t="str">
        <f t="shared" si="68"/>
        <v/>
      </c>
      <c r="G383" s="316">
        <f t="shared" si="69"/>
        <v>0</v>
      </c>
      <c r="H383" s="177" t="str">
        <f t="shared" si="64"/>
        <v/>
      </c>
      <c r="I383" s="177" t="str">
        <f t="shared" si="65"/>
        <v/>
      </c>
      <c r="J383" s="317" t="str">
        <f t="shared" si="66"/>
        <v/>
      </c>
      <c r="K383" s="171" t="str">
        <f t="shared" si="67"/>
        <v/>
      </c>
      <c r="L383" s="320">
        <f t="shared" si="70"/>
        <v>0</v>
      </c>
      <c r="M383" s="307"/>
      <c r="N383" s="216">
        <f t="shared" si="76"/>
        <v>0</v>
      </c>
      <c r="R383" s="188"/>
      <c r="S383" s="191"/>
      <c r="T383" s="190"/>
    </row>
    <row r="384" spans="1:20" ht="13.75" thickBot="1" x14ac:dyDescent="0.85">
      <c r="A384" s="79">
        <f t="shared" si="71"/>
        <v>366</v>
      </c>
      <c r="B384" s="174">
        <f t="shared" si="72"/>
        <v>315</v>
      </c>
      <c r="C384" s="175" t="str">
        <f t="shared" si="73"/>
        <v/>
      </c>
      <c r="D384" s="176" t="str">
        <f t="shared" si="74"/>
        <v/>
      </c>
      <c r="E384" s="167"/>
      <c r="F384" s="317" t="str">
        <f t="shared" si="68"/>
        <v/>
      </c>
      <c r="G384" s="316">
        <f t="shared" si="69"/>
        <v>0</v>
      </c>
      <c r="H384" s="177" t="str">
        <f t="shared" si="64"/>
        <v/>
      </c>
      <c r="I384" s="177" t="str">
        <f t="shared" si="65"/>
        <v/>
      </c>
      <c r="J384" s="317" t="str">
        <f t="shared" si="66"/>
        <v/>
      </c>
      <c r="K384" s="171" t="str">
        <f t="shared" si="67"/>
        <v/>
      </c>
      <c r="L384" s="320">
        <f t="shared" si="70"/>
        <v>0</v>
      </c>
      <c r="M384" s="307"/>
      <c r="N384" s="216">
        <f t="shared" si="76"/>
        <v>0</v>
      </c>
      <c r="R384" s="188"/>
      <c r="S384" s="191"/>
      <c r="T384" s="190"/>
    </row>
    <row r="385" spans="1:20" ht="13.75" thickBot="1" x14ac:dyDescent="0.85">
      <c r="A385" s="79">
        <f t="shared" si="71"/>
        <v>367</v>
      </c>
      <c r="B385" s="174">
        <f t="shared" si="72"/>
        <v>315</v>
      </c>
      <c r="C385" s="175" t="str">
        <f t="shared" si="73"/>
        <v/>
      </c>
      <c r="D385" s="176" t="str">
        <f t="shared" si="74"/>
        <v/>
      </c>
      <c r="E385" s="167"/>
      <c r="F385" s="317" t="str">
        <f t="shared" si="68"/>
        <v/>
      </c>
      <c r="G385" s="316">
        <f t="shared" si="69"/>
        <v>0</v>
      </c>
      <c r="H385" s="177" t="str">
        <f t="shared" si="64"/>
        <v/>
      </c>
      <c r="I385" s="177" t="str">
        <f t="shared" si="65"/>
        <v/>
      </c>
      <c r="J385" s="317" t="str">
        <f t="shared" si="66"/>
        <v/>
      </c>
      <c r="K385" s="171" t="str">
        <f t="shared" si="67"/>
        <v/>
      </c>
      <c r="L385" s="320">
        <f t="shared" si="70"/>
        <v>0</v>
      </c>
      <c r="M385" s="307"/>
      <c r="N385" s="216">
        <f t="shared" si="76"/>
        <v>0</v>
      </c>
      <c r="R385" s="188"/>
      <c r="S385" s="191"/>
      <c r="T385" s="190"/>
    </row>
    <row r="386" spans="1:20" ht="13.75" thickBot="1" x14ac:dyDescent="0.85">
      <c r="A386" s="79">
        <f t="shared" si="71"/>
        <v>368</v>
      </c>
      <c r="B386" s="174">
        <f t="shared" si="72"/>
        <v>315</v>
      </c>
      <c r="C386" s="175" t="str">
        <f t="shared" si="73"/>
        <v/>
      </c>
      <c r="D386" s="176" t="str">
        <f t="shared" si="74"/>
        <v/>
      </c>
      <c r="E386" s="167"/>
      <c r="F386" s="317" t="str">
        <f t="shared" si="68"/>
        <v/>
      </c>
      <c r="G386" s="316">
        <f t="shared" si="69"/>
        <v>0</v>
      </c>
      <c r="H386" s="177" t="str">
        <f t="shared" si="64"/>
        <v/>
      </c>
      <c r="I386" s="177" t="str">
        <f t="shared" si="65"/>
        <v/>
      </c>
      <c r="J386" s="317" t="str">
        <f t="shared" si="66"/>
        <v/>
      </c>
      <c r="K386" s="171" t="str">
        <f t="shared" si="67"/>
        <v/>
      </c>
      <c r="L386" s="320">
        <f t="shared" si="70"/>
        <v>0</v>
      </c>
      <c r="M386" s="307"/>
      <c r="N386" s="216">
        <f t="shared" si="76"/>
        <v>0</v>
      </c>
      <c r="R386" s="188"/>
      <c r="S386" s="191"/>
      <c r="T386" s="190"/>
    </row>
    <row r="387" spans="1:20" ht="13.75" thickBot="1" x14ac:dyDescent="0.85">
      <c r="A387" s="79">
        <f t="shared" si="71"/>
        <v>369</v>
      </c>
      <c r="B387" s="174">
        <f t="shared" si="72"/>
        <v>315</v>
      </c>
      <c r="C387" s="175" t="str">
        <f t="shared" si="73"/>
        <v/>
      </c>
      <c r="D387" s="176" t="str">
        <f t="shared" si="74"/>
        <v/>
      </c>
      <c r="E387" s="167"/>
      <c r="F387" s="317" t="str">
        <f t="shared" si="68"/>
        <v/>
      </c>
      <c r="G387" s="316">
        <f t="shared" si="69"/>
        <v>0</v>
      </c>
      <c r="H387" s="177" t="str">
        <f t="shared" si="64"/>
        <v/>
      </c>
      <c r="I387" s="177" t="str">
        <f t="shared" si="65"/>
        <v/>
      </c>
      <c r="J387" s="317" t="str">
        <f t="shared" si="66"/>
        <v/>
      </c>
      <c r="K387" s="171" t="str">
        <f t="shared" si="67"/>
        <v/>
      </c>
      <c r="L387" s="320">
        <f t="shared" si="70"/>
        <v>0</v>
      </c>
      <c r="M387" s="307"/>
      <c r="N387" s="216">
        <f t="shared" si="76"/>
        <v>0</v>
      </c>
      <c r="R387" s="188"/>
      <c r="S387" s="191"/>
      <c r="T387" s="190"/>
    </row>
    <row r="388" spans="1:20" ht="13.75" thickBot="1" x14ac:dyDescent="0.85">
      <c r="A388" s="79">
        <f t="shared" si="71"/>
        <v>370</v>
      </c>
      <c r="B388" s="174">
        <f t="shared" si="72"/>
        <v>315</v>
      </c>
      <c r="C388" s="175" t="str">
        <f t="shared" si="73"/>
        <v/>
      </c>
      <c r="D388" s="176" t="str">
        <f t="shared" si="74"/>
        <v/>
      </c>
      <c r="E388" s="181">
        <f>SUM(D379:D388)</f>
        <v>0</v>
      </c>
      <c r="F388" s="317" t="str">
        <f t="shared" si="68"/>
        <v/>
      </c>
      <c r="G388" s="316">
        <f t="shared" si="69"/>
        <v>0</v>
      </c>
      <c r="H388" s="177" t="str">
        <f t="shared" si="64"/>
        <v/>
      </c>
      <c r="I388" s="177" t="str">
        <f t="shared" si="65"/>
        <v/>
      </c>
      <c r="J388" s="317" t="str">
        <f t="shared" si="66"/>
        <v/>
      </c>
      <c r="K388" s="171" t="str">
        <f t="shared" si="67"/>
        <v/>
      </c>
      <c r="L388" s="320">
        <f t="shared" si="70"/>
        <v>0</v>
      </c>
      <c r="M388" s="307"/>
      <c r="N388" s="216">
        <f t="shared" si="76"/>
        <v>0</v>
      </c>
      <c r="R388" s="188"/>
      <c r="S388" s="191"/>
      <c r="T388" s="190"/>
    </row>
    <row r="389" spans="1:20" ht="13.75" thickBot="1" x14ac:dyDescent="0.85">
      <c r="A389" s="79">
        <f t="shared" si="71"/>
        <v>371</v>
      </c>
      <c r="B389" s="174">
        <f t="shared" si="72"/>
        <v>315</v>
      </c>
      <c r="C389" s="175" t="str">
        <f t="shared" si="73"/>
        <v/>
      </c>
      <c r="D389" s="176" t="str">
        <f t="shared" si="74"/>
        <v/>
      </c>
      <c r="E389" s="167"/>
      <c r="F389" s="317" t="str">
        <f t="shared" si="68"/>
        <v/>
      </c>
      <c r="G389" s="316">
        <f t="shared" si="69"/>
        <v>0</v>
      </c>
      <c r="H389" s="177" t="str">
        <f t="shared" si="64"/>
        <v/>
      </c>
      <c r="I389" s="177" t="str">
        <f t="shared" si="65"/>
        <v/>
      </c>
      <c r="J389" s="317" t="str">
        <f t="shared" si="66"/>
        <v/>
      </c>
      <c r="K389" s="171" t="str">
        <f t="shared" si="67"/>
        <v/>
      </c>
      <c r="L389" s="320">
        <f t="shared" si="70"/>
        <v>0</v>
      </c>
      <c r="M389" s="307"/>
      <c r="N389" s="216">
        <f t="shared" si="76"/>
        <v>0</v>
      </c>
      <c r="R389" s="188"/>
      <c r="S389" s="191"/>
      <c r="T389" s="190"/>
    </row>
    <row r="390" spans="1:20" ht="13.75" thickBot="1" x14ac:dyDescent="0.85">
      <c r="A390" s="79">
        <f t="shared" si="71"/>
        <v>372</v>
      </c>
      <c r="B390" s="174">
        <f t="shared" si="72"/>
        <v>315</v>
      </c>
      <c r="C390" s="175" t="str">
        <f t="shared" si="73"/>
        <v/>
      </c>
      <c r="D390" s="176" t="str">
        <f t="shared" si="74"/>
        <v/>
      </c>
      <c r="E390" s="167"/>
      <c r="F390" s="317" t="str">
        <f t="shared" si="68"/>
        <v/>
      </c>
      <c r="G390" s="316">
        <f t="shared" si="69"/>
        <v>0</v>
      </c>
      <c r="H390" s="177" t="str">
        <f t="shared" si="64"/>
        <v/>
      </c>
      <c r="I390" s="177" t="str">
        <f t="shared" si="65"/>
        <v/>
      </c>
      <c r="J390" s="317" t="str">
        <f t="shared" si="66"/>
        <v/>
      </c>
      <c r="K390" s="171" t="str">
        <f t="shared" si="67"/>
        <v/>
      </c>
      <c r="L390" s="320">
        <f t="shared" si="70"/>
        <v>0</v>
      </c>
      <c r="M390" s="307"/>
      <c r="N390" s="216">
        <f t="shared" si="76"/>
        <v>0</v>
      </c>
      <c r="R390" s="188"/>
      <c r="S390" s="191"/>
      <c r="T390" s="190"/>
    </row>
    <row r="391" spans="1:20" ht="13.75" thickBot="1" x14ac:dyDescent="0.85">
      <c r="A391" s="79">
        <f t="shared" si="71"/>
        <v>373</v>
      </c>
      <c r="B391" s="174">
        <f t="shared" si="72"/>
        <v>315</v>
      </c>
      <c r="C391" s="175" t="str">
        <f t="shared" si="73"/>
        <v/>
      </c>
      <c r="D391" s="176" t="str">
        <f t="shared" si="74"/>
        <v/>
      </c>
      <c r="E391" s="167"/>
      <c r="F391" s="317" t="str">
        <f t="shared" si="68"/>
        <v/>
      </c>
      <c r="G391" s="316">
        <f t="shared" si="69"/>
        <v>0</v>
      </c>
      <c r="H391" s="177" t="str">
        <f t="shared" si="64"/>
        <v/>
      </c>
      <c r="I391" s="177" t="str">
        <f t="shared" si="65"/>
        <v/>
      </c>
      <c r="J391" s="317" t="str">
        <f t="shared" si="66"/>
        <v/>
      </c>
      <c r="K391" s="171" t="str">
        <f t="shared" si="67"/>
        <v/>
      </c>
      <c r="L391" s="320">
        <f t="shared" si="70"/>
        <v>0</v>
      </c>
      <c r="M391" s="307"/>
      <c r="N391" s="216">
        <f t="shared" si="76"/>
        <v>0</v>
      </c>
      <c r="R391" s="188"/>
      <c r="S391" s="191"/>
      <c r="T391" s="190"/>
    </row>
    <row r="392" spans="1:20" ht="13.75" thickBot="1" x14ac:dyDescent="0.85">
      <c r="A392" s="79">
        <f t="shared" si="71"/>
        <v>374</v>
      </c>
      <c r="B392" s="174">
        <f t="shared" si="72"/>
        <v>315</v>
      </c>
      <c r="C392" s="175" t="str">
        <f t="shared" si="73"/>
        <v/>
      </c>
      <c r="D392" s="176" t="str">
        <f t="shared" si="74"/>
        <v/>
      </c>
      <c r="E392" s="167"/>
      <c r="F392" s="317" t="str">
        <f t="shared" si="68"/>
        <v/>
      </c>
      <c r="G392" s="316">
        <f t="shared" si="69"/>
        <v>0</v>
      </c>
      <c r="H392" s="177" t="str">
        <f t="shared" si="64"/>
        <v/>
      </c>
      <c r="I392" s="177" t="str">
        <f t="shared" si="65"/>
        <v/>
      </c>
      <c r="J392" s="317" t="str">
        <f t="shared" si="66"/>
        <v/>
      </c>
      <c r="K392" s="171" t="str">
        <f t="shared" si="67"/>
        <v/>
      </c>
      <c r="L392" s="320">
        <f t="shared" si="70"/>
        <v>0</v>
      </c>
      <c r="M392" s="307"/>
      <c r="N392" s="216">
        <f t="shared" si="76"/>
        <v>0</v>
      </c>
      <c r="R392" s="188"/>
      <c r="S392" s="191"/>
      <c r="T392" s="190"/>
    </row>
    <row r="393" spans="1:20" ht="13.75" thickBot="1" x14ac:dyDescent="0.85">
      <c r="A393" s="79">
        <f t="shared" si="71"/>
        <v>375</v>
      </c>
      <c r="B393" s="174">
        <f t="shared" si="72"/>
        <v>315</v>
      </c>
      <c r="C393" s="175" t="str">
        <f t="shared" si="73"/>
        <v/>
      </c>
      <c r="D393" s="176" t="str">
        <f t="shared" si="74"/>
        <v/>
      </c>
      <c r="E393" s="167"/>
      <c r="F393" s="317" t="str">
        <f t="shared" si="68"/>
        <v/>
      </c>
      <c r="G393" s="316">
        <f t="shared" si="69"/>
        <v>0</v>
      </c>
      <c r="H393" s="177" t="str">
        <f t="shared" si="64"/>
        <v/>
      </c>
      <c r="I393" s="177" t="str">
        <f t="shared" si="65"/>
        <v/>
      </c>
      <c r="J393" s="317" t="str">
        <f t="shared" si="66"/>
        <v/>
      </c>
      <c r="K393" s="171" t="str">
        <f t="shared" si="67"/>
        <v/>
      </c>
      <c r="L393" s="320">
        <f t="shared" si="70"/>
        <v>0</v>
      </c>
      <c r="M393" s="307"/>
      <c r="N393" s="216">
        <f t="shared" si="76"/>
        <v>0</v>
      </c>
      <c r="R393" s="188"/>
      <c r="S393" s="191"/>
      <c r="T393" s="190"/>
    </row>
    <row r="394" spans="1:20" ht="13.75" thickBot="1" x14ac:dyDescent="0.85">
      <c r="A394" s="79">
        <f t="shared" si="71"/>
        <v>376</v>
      </c>
      <c r="B394" s="174">
        <f t="shared" si="72"/>
        <v>315</v>
      </c>
      <c r="C394" s="175" t="str">
        <f t="shared" si="73"/>
        <v/>
      </c>
      <c r="D394" s="176" t="str">
        <f t="shared" si="74"/>
        <v/>
      </c>
      <c r="E394" s="167"/>
      <c r="F394" s="317" t="str">
        <f t="shared" si="68"/>
        <v/>
      </c>
      <c r="G394" s="316">
        <f t="shared" si="69"/>
        <v>0</v>
      </c>
      <c r="H394" s="177" t="str">
        <f t="shared" si="64"/>
        <v/>
      </c>
      <c r="I394" s="177" t="str">
        <f t="shared" si="65"/>
        <v/>
      </c>
      <c r="J394" s="317" t="str">
        <f t="shared" si="66"/>
        <v/>
      </c>
      <c r="K394" s="171" t="str">
        <f t="shared" si="67"/>
        <v/>
      </c>
      <c r="L394" s="320">
        <f t="shared" si="70"/>
        <v>0</v>
      </c>
      <c r="M394" s="307"/>
      <c r="N394" s="216">
        <f t="shared" si="76"/>
        <v>0</v>
      </c>
      <c r="R394" s="188"/>
      <c r="S394" s="191"/>
      <c r="T394" s="190"/>
    </row>
    <row r="395" spans="1:20" ht="13.75" thickBot="1" x14ac:dyDescent="0.85">
      <c r="A395" s="79">
        <f t="shared" si="71"/>
        <v>377</v>
      </c>
      <c r="B395" s="174">
        <f t="shared" si="72"/>
        <v>315</v>
      </c>
      <c r="C395" s="175" t="str">
        <f t="shared" si="73"/>
        <v/>
      </c>
      <c r="D395" s="176" t="str">
        <f t="shared" si="74"/>
        <v/>
      </c>
      <c r="E395" s="167"/>
      <c r="F395" s="317" t="str">
        <f t="shared" si="68"/>
        <v/>
      </c>
      <c r="G395" s="316">
        <f t="shared" si="69"/>
        <v>0</v>
      </c>
      <c r="H395" s="177" t="str">
        <f t="shared" si="64"/>
        <v/>
      </c>
      <c r="I395" s="177" t="str">
        <f t="shared" si="65"/>
        <v/>
      </c>
      <c r="J395" s="317" t="str">
        <f t="shared" si="66"/>
        <v/>
      </c>
      <c r="K395" s="171" t="str">
        <f t="shared" si="67"/>
        <v/>
      </c>
      <c r="L395" s="320">
        <f t="shared" si="70"/>
        <v>0</v>
      </c>
      <c r="M395" s="307"/>
      <c r="N395" s="216">
        <f t="shared" si="76"/>
        <v>0</v>
      </c>
      <c r="R395" s="188"/>
      <c r="S395" s="191"/>
      <c r="T395" s="190"/>
    </row>
    <row r="396" spans="1:20" ht="13.75" thickBot="1" x14ac:dyDescent="0.85">
      <c r="A396" s="79">
        <f t="shared" si="71"/>
        <v>378</v>
      </c>
      <c r="B396" s="174">
        <f t="shared" si="72"/>
        <v>315</v>
      </c>
      <c r="C396" s="175" t="str">
        <f t="shared" si="73"/>
        <v/>
      </c>
      <c r="D396" s="176" t="str">
        <f t="shared" si="74"/>
        <v/>
      </c>
      <c r="E396" s="167"/>
      <c r="F396" s="317" t="str">
        <f t="shared" si="68"/>
        <v/>
      </c>
      <c r="G396" s="316">
        <f t="shared" si="69"/>
        <v>0</v>
      </c>
      <c r="H396" s="177" t="str">
        <f t="shared" si="64"/>
        <v/>
      </c>
      <c r="I396" s="177" t="str">
        <f t="shared" si="65"/>
        <v/>
      </c>
      <c r="J396" s="317" t="str">
        <f t="shared" si="66"/>
        <v/>
      </c>
      <c r="K396" s="171" t="str">
        <f t="shared" si="67"/>
        <v/>
      </c>
      <c r="L396" s="320">
        <f t="shared" si="70"/>
        <v>0</v>
      </c>
      <c r="M396" s="307"/>
      <c r="N396" s="216">
        <f t="shared" si="76"/>
        <v>0</v>
      </c>
      <c r="R396" s="188"/>
      <c r="S396" s="191"/>
      <c r="T396" s="190"/>
    </row>
    <row r="397" spans="1:20" ht="13.75" thickBot="1" x14ac:dyDescent="0.85">
      <c r="A397" s="79">
        <f t="shared" si="71"/>
        <v>379</v>
      </c>
      <c r="B397" s="174">
        <f t="shared" si="72"/>
        <v>315</v>
      </c>
      <c r="C397" s="175" t="str">
        <f t="shared" si="73"/>
        <v/>
      </c>
      <c r="D397" s="176" t="str">
        <f t="shared" si="74"/>
        <v/>
      </c>
      <c r="E397" s="167"/>
      <c r="F397" s="317" t="str">
        <f t="shared" si="68"/>
        <v/>
      </c>
      <c r="G397" s="316">
        <f t="shared" si="69"/>
        <v>0</v>
      </c>
      <c r="H397" s="177" t="str">
        <f t="shared" si="64"/>
        <v/>
      </c>
      <c r="I397" s="177" t="str">
        <f t="shared" si="65"/>
        <v/>
      </c>
      <c r="J397" s="317" t="str">
        <f t="shared" si="66"/>
        <v/>
      </c>
      <c r="K397" s="171" t="str">
        <f t="shared" si="67"/>
        <v/>
      </c>
      <c r="L397" s="320">
        <f t="shared" si="70"/>
        <v>0</v>
      </c>
      <c r="M397" s="307"/>
      <c r="N397" s="216">
        <f t="shared" si="76"/>
        <v>0</v>
      </c>
      <c r="R397" s="188"/>
      <c r="S397" s="191"/>
      <c r="T397" s="190"/>
    </row>
    <row r="398" spans="1:20" ht="13.75" thickBot="1" x14ac:dyDescent="0.85">
      <c r="A398" s="79">
        <f t="shared" si="71"/>
        <v>380</v>
      </c>
      <c r="B398" s="174">
        <f t="shared" si="72"/>
        <v>315</v>
      </c>
      <c r="C398" s="175" t="str">
        <f t="shared" si="73"/>
        <v/>
      </c>
      <c r="D398" s="176" t="str">
        <f t="shared" si="74"/>
        <v/>
      </c>
      <c r="E398" s="181">
        <f>SUM(D389:D398)</f>
        <v>0</v>
      </c>
      <c r="F398" s="317" t="str">
        <f t="shared" si="68"/>
        <v/>
      </c>
      <c r="G398" s="316">
        <f t="shared" si="69"/>
        <v>0</v>
      </c>
      <c r="H398" s="177" t="str">
        <f t="shared" si="64"/>
        <v/>
      </c>
      <c r="I398" s="177" t="str">
        <f t="shared" si="65"/>
        <v/>
      </c>
      <c r="J398" s="317" t="str">
        <f t="shared" si="66"/>
        <v/>
      </c>
      <c r="K398" s="171" t="str">
        <f t="shared" si="67"/>
        <v/>
      </c>
      <c r="L398" s="320">
        <f t="shared" si="70"/>
        <v>0</v>
      </c>
      <c r="M398" s="307"/>
      <c r="N398" s="216">
        <f t="shared" si="76"/>
        <v>0</v>
      </c>
      <c r="R398" s="188"/>
      <c r="S398" s="191"/>
      <c r="T398" s="190"/>
    </row>
    <row r="399" spans="1:20" ht="13.75" thickBot="1" x14ac:dyDescent="0.85">
      <c r="A399" s="79">
        <f t="shared" si="71"/>
        <v>381</v>
      </c>
      <c r="B399" s="174">
        <f t="shared" si="72"/>
        <v>315</v>
      </c>
      <c r="C399" s="175" t="str">
        <f t="shared" si="73"/>
        <v/>
      </c>
      <c r="D399" s="176" t="str">
        <f t="shared" si="74"/>
        <v/>
      </c>
      <c r="E399" s="167"/>
      <c r="F399" s="317" t="str">
        <f t="shared" si="68"/>
        <v/>
      </c>
      <c r="G399" s="316">
        <f t="shared" si="69"/>
        <v>0</v>
      </c>
      <c r="H399" s="177" t="str">
        <f t="shared" si="64"/>
        <v/>
      </c>
      <c r="I399" s="177" t="str">
        <f t="shared" si="65"/>
        <v/>
      </c>
      <c r="J399" s="317" t="str">
        <f t="shared" si="66"/>
        <v/>
      </c>
      <c r="K399" s="171" t="str">
        <f t="shared" si="67"/>
        <v/>
      </c>
      <c r="L399" s="320">
        <f t="shared" si="70"/>
        <v>0</v>
      </c>
      <c r="M399" s="307"/>
      <c r="N399" s="216">
        <f t="shared" si="76"/>
        <v>0</v>
      </c>
      <c r="R399" s="188"/>
      <c r="S399" s="191"/>
      <c r="T399" s="190"/>
    </row>
    <row r="400" spans="1:20" ht="13.75" thickBot="1" x14ac:dyDescent="0.85">
      <c r="A400" s="79">
        <f t="shared" si="71"/>
        <v>382</v>
      </c>
      <c r="B400" s="174">
        <f t="shared" si="72"/>
        <v>315</v>
      </c>
      <c r="C400" s="175" t="str">
        <f t="shared" si="73"/>
        <v/>
      </c>
      <c r="D400" s="176" t="str">
        <f t="shared" si="74"/>
        <v/>
      </c>
      <c r="E400" s="167"/>
      <c r="F400" s="317" t="str">
        <f t="shared" si="68"/>
        <v/>
      </c>
      <c r="G400" s="316">
        <f t="shared" si="69"/>
        <v>0</v>
      </c>
      <c r="H400" s="177" t="str">
        <f t="shared" si="64"/>
        <v/>
      </c>
      <c r="I400" s="177" t="str">
        <f t="shared" si="65"/>
        <v/>
      </c>
      <c r="J400" s="317" t="str">
        <f t="shared" si="66"/>
        <v/>
      </c>
      <c r="K400" s="171" t="str">
        <f t="shared" si="67"/>
        <v/>
      </c>
      <c r="L400" s="320">
        <f t="shared" si="70"/>
        <v>0</v>
      </c>
      <c r="M400" s="307"/>
      <c r="N400" s="216">
        <f t="shared" si="76"/>
        <v>0</v>
      </c>
      <c r="R400" s="188"/>
      <c r="S400" s="191"/>
      <c r="T400" s="190"/>
    </row>
    <row r="401" spans="1:20" ht="13.75" thickBot="1" x14ac:dyDescent="0.85">
      <c r="A401" s="79">
        <f t="shared" si="71"/>
        <v>383</v>
      </c>
      <c r="B401" s="174">
        <f t="shared" si="72"/>
        <v>315</v>
      </c>
      <c r="C401" s="175" t="str">
        <f t="shared" si="73"/>
        <v/>
      </c>
      <c r="D401" s="176" t="str">
        <f t="shared" si="74"/>
        <v/>
      </c>
      <c r="E401" s="167"/>
      <c r="F401" s="317" t="str">
        <f t="shared" si="68"/>
        <v/>
      </c>
      <c r="G401" s="316">
        <f t="shared" si="69"/>
        <v>0</v>
      </c>
      <c r="H401" s="177" t="str">
        <f t="shared" si="64"/>
        <v/>
      </c>
      <c r="I401" s="177" t="str">
        <f t="shared" si="65"/>
        <v/>
      </c>
      <c r="J401" s="317" t="str">
        <f t="shared" si="66"/>
        <v/>
      </c>
      <c r="K401" s="171" t="str">
        <f t="shared" si="67"/>
        <v/>
      </c>
      <c r="L401" s="320">
        <f t="shared" si="70"/>
        <v>0</v>
      </c>
      <c r="M401" s="307"/>
      <c r="N401" s="216">
        <f t="shared" si="76"/>
        <v>0</v>
      </c>
      <c r="R401" s="188"/>
      <c r="S401" s="191"/>
      <c r="T401" s="190"/>
    </row>
    <row r="402" spans="1:20" ht="13.75" thickBot="1" x14ac:dyDescent="0.85">
      <c r="A402" s="79">
        <f t="shared" si="71"/>
        <v>384</v>
      </c>
      <c r="B402" s="174">
        <f t="shared" si="72"/>
        <v>315</v>
      </c>
      <c r="C402" s="175" t="str">
        <f t="shared" si="73"/>
        <v/>
      </c>
      <c r="D402" s="176" t="str">
        <f t="shared" si="74"/>
        <v/>
      </c>
      <c r="E402" s="167"/>
      <c r="F402" s="317" t="str">
        <f t="shared" si="68"/>
        <v/>
      </c>
      <c r="G402" s="316">
        <f t="shared" si="69"/>
        <v>0</v>
      </c>
      <c r="H402" s="177" t="str">
        <f t="shared" si="64"/>
        <v/>
      </c>
      <c r="I402" s="177" t="str">
        <f t="shared" si="65"/>
        <v/>
      </c>
      <c r="J402" s="317" t="str">
        <f t="shared" si="66"/>
        <v/>
      </c>
      <c r="K402" s="171" t="str">
        <f t="shared" si="67"/>
        <v/>
      </c>
      <c r="L402" s="320">
        <f t="shared" si="70"/>
        <v>0</v>
      </c>
      <c r="M402" s="307"/>
      <c r="N402" s="216">
        <f t="shared" si="76"/>
        <v>0</v>
      </c>
      <c r="R402" s="188"/>
      <c r="S402" s="191"/>
      <c r="T402" s="190"/>
    </row>
    <row r="403" spans="1:20" ht="13.75" thickBot="1" x14ac:dyDescent="0.85">
      <c r="A403" s="79">
        <f t="shared" si="71"/>
        <v>385</v>
      </c>
      <c r="B403" s="174">
        <f t="shared" si="72"/>
        <v>315</v>
      </c>
      <c r="C403" s="175" t="str">
        <f t="shared" si="73"/>
        <v/>
      </c>
      <c r="D403" s="176" t="str">
        <f t="shared" si="74"/>
        <v/>
      </c>
      <c r="E403" s="167"/>
      <c r="F403" s="317" t="str">
        <f t="shared" si="68"/>
        <v/>
      </c>
      <c r="G403" s="316">
        <f t="shared" si="69"/>
        <v>0</v>
      </c>
      <c r="H403" s="177" t="str">
        <f t="shared" ref="H403:H466" si="77">IF(M403&gt;0,($K$13*F403),"")</f>
        <v/>
      </c>
      <c r="I403" s="177" t="str">
        <f t="shared" ref="I403:I466" si="78">IF(M403&gt;0,($K$15*F403),"")</f>
        <v/>
      </c>
      <c r="J403" s="317" t="str">
        <f t="shared" ref="J403:J466" si="79">IF(M403&gt;0,((F403*$K$9)*$O$12),"")</f>
        <v/>
      </c>
      <c r="K403" s="171" t="str">
        <f t="shared" ref="K403:K466" si="80">IF(G403&gt;$I$12,((G403-$I$12)*$K$17),"")</f>
        <v/>
      </c>
      <c r="L403" s="320">
        <f t="shared" si="70"/>
        <v>0</v>
      </c>
      <c r="M403" s="307"/>
      <c r="N403" s="216">
        <f t="shared" si="76"/>
        <v>0</v>
      </c>
      <c r="R403" s="188"/>
      <c r="S403" s="191"/>
      <c r="T403" s="190"/>
    </row>
    <row r="404" spans="1:20" ht="13.75" thickBot="1" x14ac:dyDescent="0.85">
      <c r="A404" s="79">
        <f t="shared" si="71"/>
        <v>386</v>
      </c>
      <c r="B404" s="174">
        <f t="shared" si="72"/>
        <v>315</v>
      </c>
      <c r="C404" s="175" t="str">
        <f t="shared" si="73"/>
        <v/>
      </c>
      <c r="D404" s="176" t="str">
        <f t="shared" si="74"/>
        <v/>
      </c>
      <c r="E404" s="167"/>
      <c r="F404" s="317" t="str">
        <f t="shared" ref="F404:F467" si="81">IF(M404&gt;0,(F403+D404),"")</f>
        <v/>
      </c>
      <c r="G404" s="316">
        <f t="shared" ref="G404:G467" si="82">IF(M404&gt;0,(F404+$E$17+$I$13),0)</f>
        <v>0</v>
      </c>
      <c r="H404" s="177" t="str">
        <f t="shared" si="77"/>
        <v/>
      </c>
      <c r="I404" s="177" t="str">
        <f t="shared" si="78"/>
        <v/>
      </c>
      <c r="J404" s="317" t="str">
        <f t="shared" si="79"/>
        <v/>
      </c>
      <c r="K404" s="171" t="str">
        <f t="shared" si="80"/>
        <v/>
      </c>
      <c r="L404" s="320">
        <f t="shared" ref="L404:L467" si="83">0.052*K$12*G404</f>
        <v>0</v>
      </c>
      <c r="M404" s="307"/>
      <c r="N404" s="216">
        <f t="shared" si="76"/>
        <v>0</v>
      </c>
      <c r="R404" s="188"/>
      <c r="S404" s="191"/>
      <c r="T404" s="190"/>
    </row>
    <row r="405" spans="1:20" ht="13.75" thickBot="1" x14ac:dyDescent="0.85">
      <c r="A405" s="79">
        <f t="shared" ref="A405:A468" si="84">A404+1</f>
        <v>387</v>
      </c>
      <c r="B405" s="174">
        <f t="shared" ref="B405:B468" si="85">IF(M405&lt;=1,(0),IF(M405&lt;3600,(1),IF(M405&gt;=3601,(2),"")))+B404</f>
        <v>315</v>
      </c>
      <c r="C405" s="175" t="str">
        <f t="shared" ref="C405:C468" si="86">IF(M405&gt;0,($I$14-B405),"")</f>
        <v/>
      </c>
      <c r="D405" s="176" t="str">
        <f t="shared" ref="D405:D468" si="87">IF(M405&gt;0,(M405/100),"")</f>
        <v/>
      </c>
      <c r="E405" s="167"/>
      <c r="F405" s="317" t="str">
        <f t="shared" si="81"/>
        <v/>
      </c>
      <c r="G405" s="316">
        <f t="shared" si="82"/>
        <v>0</v>
      </c>
      <c r="H405" s="177" t="str">
        <f t="shared" si="77"/>
        <v/>
      </c>
      <c r="I405" s="177" t="str">
        <f t="shared" si="78"/>
        <v/>
      </c>
      <c r="J405" s="317" t="str">
        <f t="shared" si="79"/>
        <v/>
      </c>
      <c r="K405" s="171" t="str">
        <f t="shared" si="80"/>
        <v/>
      </c>
      <c r="L405" s="320">
        <f t="shared" si="83"/>
        <v>0</v>
      </c>
      <c r="M405" s="307"/>
      <c r="N405" s="216">
        <f t="shared" si="76"/>
        <v>0</v>
      </c>
      <c r="R405" s="188"/>
      <c r="S405" s="191"/>
      <c r="T405" s="190"/>
    </row>
    <row r="406" spans="1:20" ht="13.75" thickBot="1" x14ac:dyDescent="0.85">
      <c r="A406" s="79">
        <f t="shared" si="84"/>
        <v>388</v>
      </c>
      <c r="B406" s="174">
        <f t="shared" si="85"/>
        <v>315</v>
      </c>
      <c r="C406" s="175" t="str">
        <f t="shared" si="86"/>
        <v/>
      </c>
      <c r="D406" s="176" t="str">
        <f t="shared" si="87"/>
        <v/>
      </c>
      <c r="E406" s="167"/>
      <c r="F406" s="317" t="str">
        <f t="shared" si="81"/>
        <v/>
      </c>
      <c r="G406" s="316">
        <f t="shared" si="82"/>
        <v>0</v>
      </c>
      <c r="H406" s="177" t="str">
        <f t="shared" si="77"/>
        <v/>
      </c>
      <c r="I406" s="177" t="str">
        <f t="shared" si="78"/>
        <v/>
      </c>
      <c r="J406" s="317" t="str">
        <f t="shared" si="79"/>
        <v/>
      </c>
      <c r="K406" s="171" t="str">
        <f t="shared" si="80"/>
        <v/>
      </c>
      <c r="L406" s="320">
        <f t="shared" si="83"/>
        <v>0</v>
      </c>
      <c r="M406" s="307"/>
      <c r="N406" s="216">
        <f t="shared" si="76"/>
        <v>0</v>
      </c>
      <c r="R406" s="188"/>
      <c r="S406" s="191"/>
      <c r="T406" s="190"/>
    </row>
    <row r="407" spans="1:20" ht="13.75" thickBot="1" x14ac:dyDescent="0.85">
      <c r="A407" s="79">
        <f t="shared" si="84"/>
        <v>389</v>
      </c>
      <c r="B407" s="174">
        <f t="shared" si="85"/>
        <v>315</v>
      </c>
      <c r="C407" s="175" t="str">
        <f t="shared" si="86"/>
        <v/>
      </c>
      <c r="D407" s="176" t="str">
        <f t="shared" si="87"/>
        <v/>
      </c>
      <c r="E407" s="167"/>
      <c r="F407" s="317" t="str">
        <f t="shared" si="81"/>
        <v/>
      </c>
      <c r="G407" s="316">
        <f t="shared" si="82"/>
        <v>0</v>
      </c>
      <c r="H407" s="177" t="str">
        <f t="shared" si="77"/>
        <v/>
      </c>
      <c r="I407" s="177" t="str">
        <f t="shared" si="78"/>
        <v/>
      </c>
      <c r="J407" s="317" t="str">
        <f t="shared" si="79"/>
        <v/>
      </c>
      <c r="K407" s="171" t="str">
        <f t="shared" si="80"/>
        <v/>
      </c>
      <c r="L407" s="320">
        <f t="shared" si="83"/>
        <v>0</v>
      </c>
      <c r="M407" s="307"/>
      <c r="N407" s="216">
        <f t="shared" si="76"/>
        <v>0</v>
      </c>
      <c r="R407" s="188"/>
      <c r="S407" s="191"/>
      <c r="T407" s="190"/>
    </row>
    <row r="408" spans="1:20" ht="13.75" thickBot="1" x14ac:dyDescent="0.85">
      <c r="A408" s="79">
        <f t="shared" si="84"/>
        <v>390</v>
      </c>
      <c r="B408" s="174">
        <f t="shared" si="85"/>
        <v>315</v>
      </c>
      <c r="C408" s="175" t="str">
        <f t="shared" si="86"/>
        <v/>
      </c>
      <c r="D408" s="176" t="str">
        <f t="shared" si="87"/>
        <v/>
      </c>
      <c r="E408" s="181">
        <f>SUM(D399:D408)</f>
        <v>0</v>
      </c>
      <c r="F408" s="317" t="str">
        <f t="shared" si="81"/>
        <v/>
      </c>
      <c r="G408" s="316">
        <f t="shared" si="82"/>
        <v>0</v>
      </c>
      <c r="H408" s="177" t="str">
        <f t="shared" si="77"/>
        <v/>
      </c>
      <c r="I408" s="177" t="str">
        <f t="shared" si="78"/>
        <v/>
      </c>
      <c r="J408" s="317" t="str">
        <f t="shared" si="79"/>
        <v/>
      </c>
      <c r="K408" s="171" t="str">
        <f t="shared" si="80"/>
        <v/>
      </c>
      <c r="L408" s="320">
        <f t="shared" si="83"/>
        <v>0</v>
      </c>
      <c r="M408" s="307"/>
      <c r="N408" s="216">
        <f t="shared" si="76"/>
        <v>0</v>
      </c>
      <c r="R408" s="188"/>
      <c r="S408" s="191"/>
      <c r="T408" s="190"/>
    </row>
    <row r="409" spans="1:20" ht="13.75" thickBot="1" x14ac:dyDescent="0.85">
      <c r="A409" s="79">
        <f t="shared" si="84"/>
        <v>391</v>
      </c>
      <c r="B409" s="174">
        <f t="shared" si="85"/>
        <v>315</v>
      </c>
      <c r="C409" s="175" t="str">
        <f t="shared" si="86"/>
        <v/>
      </c>
      <c r="D409" s="176" t="str">
        <f t="shared" si="87"/>
        <v/>
      </c>
      <c r="E409" s="167"/>
      <c r="F409" s="317" t="str">
        <f t="shared" si="81"/>
        <v/>
      </c>
      <c r="G409" s="316">
        <f t="shared" si="82"/>
        <v>0</v>
      </c>
      <c r="H409" s="177" t="str">
        <f t="shared" si="77"/>
        <v/>
      </c>
      <c r="I409" s="177" t="str">
        <f t="shared" si="78"/>
        <v/>
      </c>
      <c r="J409" s="317" t="str">
        <f t="shared" si="79"/>
        <v/>
      </c>
      <c r="K409" s="171" t="str">
        <f t="shared" si="80"/>
        <v/>
      </c>
      <c r="L409" s="320">
        <f t="shared" si="83"/>
        <v>0</v>
      </c>
      <c r="M409" s="307"/>
      <c r="N409" s="216">
        <f t="shared" si="76"/>
        <v>0</v>
      </c>
      <c r="R409" s="188"/>
      <c r="S409" s="191"/>
      <c r="T409" s="190"/>
    </row>
    <row r="410" spans="1:20" ht="13.75" thickBot="1" x14ac:dyDescent="0.85">
      <c r="A410" s="79">
        <f t="shared" si="84"/>
        <v>392</v>
      </c>
      <c r="B410" s="174">
        <f t="shared" si="85"/>
        <v>315</v>
      </c>
      <c r="C410" s="175" t="str">
        <f t="shared" si="86"/>
        <v/>
      </c>
      <c r="D410" s="176" t="str">
        <f t="shared" si="87"/>
        <v/>
      </c>
      <c r="E410" s="167"/>
      <c r="F410" s="317" t="str">
        <f t="shared" si="81"/>
        <v/>
      </c>
      <c r="G410" s="316">
        <f t="shared" si="82"/>
        <v>0</v>
      </c>
      <c r="H410" s="177" t="str">
        <f t="shared" si="77"/>
        <v/>
      </c>
      <c r="I410" s="177" t="str">
        <f t="shared" si="78"/>
        <v/>
      </c>
      <c r="J410" s="317" t="str">
        <f t="shared" si="79"/>
        <v/>
      </c>
      <c r="K410" s="171" t="str">
        <f t="shared" si="80"/>
        <v/>
      </c>
      <c r="L410" s="320">
        <f t="shared" si="83"/>
        <v>0</v>
      </c>
      <c r="M410" s="307"/>
      <c r="N410" s="216">
        <f t="shared" si="76"/>
        <v>0</v>
      </c>
      <c r="R410" s="188"/>
      <c r="S410" s="191"/>
      <c r="T410" s="190"/>
    </row>
    <row r="411" spans="1:20" ht="13.75" thickBot="1" x14ac:dyDescent="0.85">
      <c r="A411" s="79">
        <f t="shared" si="84"/>
        <v>393</v>
      </c>
      <c r="B411" s="174">
        <f t="shared" si="85"/>
        <v>315</v>
      </c>
      <c r="C411" s="175" t="str">
        <f t="shared" si="86"/>
        <v/>
      </c>
      <c r="D411" s="176" t="str">
        <f t="shared" si="87"/>
        <v/>
      </c>
      <c r="E411" s="167"/>
      <c r="F411" s="317" t="str">
        <f t="shared" si="81"/>
        <v/>
      </c>
      <c r="G411" s="316">
        <f t="shared" si="82"/>
        <v>0</v>
      </c>
      <c r="H411" s="177" t="str">
        <f t="shared" si="77"/>
        <v/>
      </c>
      <c r="I411" s="177" t="str">
        <f t="shared" si="78"/>
        <v/>
      </c>
      <c r="J411" s="317" t="str">
        <f t="shared" si="79"/>
        <v/>
      </c>
      <c r="K411" s="171" t="str">
        <f t="shared" si="80"/>
        <v/>
      </c>
      <c r="L411" s="320">
        <f t="shared" si="83"/>
        <v>0</v>
      </c>
      <c r="M411" s="307"/>
      <c r="N411" s="216">
        <f t="shared" si="76"/>
        <v>0</v>
      </c>
      <c r="R411" s="188"/>
      <c r="S411" s="191"/>
      <c r="T411" s="190"/>
    </row>
    <row r="412" spans="1:20" ht="13.75" thickBot="1" x14ac:dyDescent="0.85">
      <c r="A412" s="79">
        <f t="shared" si="84"/>
        <v>394</v>
      </c>
      <c r="B412" s="174">
        <f t="shared" si="85"/>
        <v>315</v>
      </c>
      <c r="C412" s="175" t="str">
        <f t="shared" si="86"/>
        <v/>
      </c>
      <c r="D412" s="176" t="str">
        <f t="shared" si="87"/>
        <v/>
      </c>
      <c r="E412" s="167"/>
      <c r="F412" s="317" t="str">
        <f t="shared" si="81"/>
        <v/>
      </c>
      <c r="G412" s="316">
        <f t="shared" si="82"/>
        <v>0</v>
      </c>
      <c r="H412" s="177" t="str">
        <f t="shared" si="77"/>
        <v/>
      </c>
      <c r="I412" s="177" t="str">
        <f t="shared" si="78"/>
        <v/>
      </c>
      <c r="J412" s="317" t="str">
        <f t="shared" si="79"/>
        <v/>
      </c>
      <c r="K412" s="171" t="str">
        <f t="shared" si="80"/>
        <v/>
      </c>
      <c r="L412" s="320">
        <f t="shared" si="83"/>
        <v>0</v>
      </c>
      <c r="M412" s="307"/>
      <c r="N412" s="216">
        <f t="shared" si="76"/>
        <v>0</v>
      </c>
      <c r="R412" s="188"/>
      <c r="S412" s="191"/>
      <c r="T412" s="190"/>
    </row>
    <row r="413" spans="1:20" ht="13.75" thickBot="1" x14ac:dyDescent="0.85">
      <c r="A413" s="79">
        <f t="shared" si="84"/>
        <v>395</v>
      </c>
      <c r="B413" s="174">
        <f t="shared" si="85"/>
        <v>315</v>
      </c>
      <c r="C413" s="175" t="str">
        <f t="shared" si="86"/>
        <v/>
      </c>
      <c r="D413" s="176" t="str">
        <f t="shared" si="87"/>
        <v/>
      </c>
      <c r="E413" s="167"/>
      <c r="F413" s="317" t="str">
        <f t="shared" si="81"/>
        <v/>
      </c>
      <c r="G413" s="316">
        <f t="shared" si="82"/>
        <v>0</v>
      </c>
      <c r="H413" s="177" t="str">
        <f t="shared" si="77"/>
        <v/>
      </c>
      <c r="I413" s="177" t="str">
        <f t="shared" si="78"/>
        <v/>
      </c>
      <c r="J413" s="317" t="str">
        <f t="shared" si="79"/>
        <v/>
      </c>
      <c r="K413" s="171" t="str">
        <f t="shared" si="80"/>
        <v/>
      </c>
      <c r="L413" s="320">
        <f t="shared" si="83"/>
        <v>0</v>
      </c>
      <c r="M413" s="307"/>
      <c r="N413" s="216">
        <f t="shared" si="76"/>
        <v>0</v>
      </c>
      <c r="R413" s="188"/>
      <c r="S413" s="191"/>
      <c r="T413" s="190"/>
    </row>
    <row r="414" spans="1:20" ht="13.75" thickBot="1" x14ac:dyDescent="0.85">
      <c r="A414" s="79">
        <f t="shared" si="84"/>
        <v>396</v>
      </c>
      <c r="B414" s="174">
        <f t="shared" si="85"/>
        <v>315</v>
      </c>
      <c r="C414" s="175" t="str">
        <f t="shared" si="86"/>
        <v/>
      </c>
      <c r="D414" s="176" t="str">
        <f t="shared" si="87"/>
        <v/>
      </c>
      <c r="E414" s="167"/>
      <c r="F414" s="317" t="str">
        <f t="shared" si="81"/>
        <v/>
      </c>
      <c r="G414" s="316">
        <f t="shared" si="82"/>
        <v>0</v>
      </c>
      <c r="H414" s="177" t="str">
        <f t="shared" si="77"/>
        <v/>
      </c>
      <c r="I414" s="177" t="str">
        <f t="shared" si="78"/>
        <v/>
      </c>
      <c r="J414" s="317" t="str">
        <f t="shared" si="79"/>
        <v/>
      </c>
      <c r="K414" s="171" t="str">
        <f t="shared" si="80"/>
        <v/>
      </c>
      <c r="L414" s="320">
        <f t="shared" si="83"/>
        <v>0</v>
      </c>
      <c r="M414" s="307"/>
      <c r="N414" s="216">
        <f t="shared" si="76"/>
        <v>0</v>
      </c>
      <c r="R414" s="188"/>
      <c r="S414" s="191"/>
      <c r="T414" s="190"/>
    </row>
    <row r="415" spans="1:20" ht="13.75" thickBot="1" x14ac:dyDescent="0.85">
      <c r="A415" s="79">
        <f t="shared" si="84"/>
        <v>397</v>
      </c>
      <c r="B415" s="174">
        <f t="shared" si="85"/>
        <v>315</v>
      </c>
      <c r="C415" s="175" t="str">
        <f t="shared" si="86"/>
        <v/>
      </c>
      <c r="D415" s="176" t="str">
        <f t="shared" si="87"/>
        <v/>
      </c>
      <c r="E415" s="167"/>
      <c r="F415" s="317" t="str">
        <f t="shared" si="81"/>
        <v/>
      </c>
      <c r="G415" s="316">
        <f t="shared" si="82"/>
        <v>0</v>
      </c>
      <c r="H415" s="177" t="str">
        <f t="shared" si="77"/>
        <v/>
      </c>
      <c r="I415" s="177" t="str">
        <f t="shared" si="78"/>
        <v/>
      </c>
      <c r="J415" s="317" t="str">
        <f t="shared" si="79"/>
        <v/>
      </c>
      <c r="K415" s="171" t="str">
        <f t="shared" si="80"/>
        <v/>
      </c>
      <c r="L415" s="320">
        <f t="shared" si="83"/>
        <v>0</v>
      </c>
      <c r="M415" s="307"/>
      <c r="N415" s="216">
        <f t="shared" si="76"/>
        <v>0</v>
      </c>
      <c r="R415" s="188"/>
      <c r="S415" s="191"/>
      <c r="T415" s="190"/>
    </row>
    <row r="416" spans="1:20" ht="13.75" thickBot="1" x14ac:dyDescent="0.85">
      <c r="A416" s="79">
        <f t="shared" si="84"/>
        <v>398</v>
      </c>
      <c r="B416" s="174">
        <f t="shared" si="85"/>
        <v>315</v>
      </c>
      <c r="C416" s="175" t="str">
        <f t="shared" si="86"/>
        <v/>
      </c>
      <c r="D416" s="176" t="str">
        <f t="shared" si="87"/>
        <v/>
      </c>
      <c r="E416" s="167"/>
      <c r="F416" s="317" t="str">
        <f t="shared" si="81"/>
        <v/>
      </c>
      <c r="G416" s="316">
        <f t="shared" si="82"/>
        <v>0</v>
      </c>
      <c r="H416" s="177" t="str">
        <f t="shared" si="77"/>
        <v/>
      </c>
      <c r="I416" s="177" t="str">
        <f t="shared" si="78"/>
        <v/>
      </c>
      <c r="J416" s="317" t="str">
        <f t="shared" si="79"/>
        <v/>
      </c>
      <c r="K416" s="171" t="str">
        <f t="shared" si="80"/>
        <v/>
      </c>
      <c r="L416" s="320">
        <f t="shared" si="83"/>
        <v>0</v>
      </c>
      <c r="M416" s="307"/>
      <c r="N416" s="216">
        <f t="shared" si="76"/>
        <v>0</v>
      </c>
      <c r="R416" s="188"/>
      <c r="S416" s="191"/>
      <c r="T416" s="190"/>
    </row>
    <row r="417" spans="1:20" ht="13.75" thickBot="1" x14ac:dyDescent="0.85">
      <c r="A417" s="79">
        <f t="shared" si="84"/>
        <v>399</v>
      </c>
      <c r="B417" s="174">
        <f t="shared" si="85"/>
        <v>315</v>
      </c>
      <c r="C417" s="175" t="str">
        <f t="shared" si="86"/>
        <v/>
      </c>
      <c r="D417" s="176" t="str">
        <f t="shared" si="87"/>
        <v/>
      </c>
      <c r="E417" s="167"/>
      <c r="F417" s="317" t="str">
        <f t="shared" si="81"/>
        <v/>
      </c>
      <c r="G417" s="316">
        <f t="shared" si="82"/>
        <v>0</v>
      </c>
      <c r="H417" s="177" t="str">
        <f t="shared" si="77"/>
        <v/>
      </c>
      <c r="I417" s="177" t="str">
        <f t="shared" si="78"/>
        <v/>
      </c>
      <c r="J417" s="317" t="str">
        <f t="shared" si="79"/>
        <v/>
      </c>
      <c r="K417" s="171" t="str">
        <f t="shared" si="80"/>
        <v/>
      </c>
      <c r="L417" s="320">
        <f t="shared" si="83"/>
        <v>0</v>
      </c>
      <c r="M417" s="307"/>
      <c r="N417" s="216">
        <f t="shared" si="76"/>
        <v>0</v>
      </c>
      <c r="R417" s="188"/>
      <c r="S417" s="191"/>
      <c r="T417" s="190"/>
    </row>
    <row r="418" spans="1:20" ht="13.75" thickBot="1" x14ac:dyDescent="0.85">
      <c r="A418" s="79">
        <f t="shared" si="84"/>
        <v>400</v>
      </c>
      <c r="B418" s="174">
        <f t="shared" si="85"/>
        <v>315</v>
      </c>
      <c r="C418" s="175" t="str">
        <f t="shared" si="86"/>
        <v/>
      </c>
      <c r="D418" s="176" t="str">
        <f t="shared" si="87"/>
        <v/>
      </c>
      <c r="E418" s="181">
        <f>SUM(D409:D418)</f>
        <v>0</v>
      </c>
      <c r="F418" s="317" t="str">
        <f t="shared" si="81"/>
        <v/>
      </c>
      <c r="G418" s="316">
        <f t="shared" si="82"/>
        <v>0</v>
      </c>
      <c r="H418" s="177" t="str">
        <f t="shared" si="77"/>
        <v/>
      </c>
      <c r="I418" s="177" t="str">
        <f t="shared" si="78"/>
        <v/>
      </c>
      <c r="J418" s="317" t="str">
        <f t="shared" si="79"/>
        <v/>
      </c>
      <c r="K418" s="171" t="str">
        <f t="shared" si="80"/>
        <v/>
      </c>
      <c r="L418" s="320">
        <f t="shared" si="83"/>
        <v>0</v>
      </c>
      <c r="M418" s="307"/>
      <c r="N418" s="216">
        <f t="shared" si="76"/>
        <v>0</v>
      </c>
      <c r="R418" s="188"/>
      <c r="S418" s="191"/>
      <c r="T418" s="190"/>
    </row>
    <row r="419" spans="1:20" ht="13.75" thickBot="1" x14ac:dyDescent="0.85">
      <c r="A419" s="79">
        <f t="shared" si="84"/>
        <v>401</v>
      </c>
      <c r="B419" s="174">
        <f t="shared" si="85"/>
        <v>315</v>
      </c>
      <c r="C419" s="175" t="str">
        <f t="shared" si="86"/>
        <v/>
      </c>
      <c r="D419" s="176" t="str">
        <f t="shared" si="87"/>
        <v/>
      </c>
      <c r="E419" s="167"/>
      <c r="F419" s="317" t="str">
        <f t="shared" si="81"/>
        <v/>
      </c>
      <c r="G419" s="316">
        <f t="shared" si="82"/>
        <v>0</v>
      </c>
      <c r="H419" s="177" t="str">
        <f t="shared" si="77"/>
        <v/>
      </c>
      <c r="I419" s="177" t="str">
        <f t="shared" si="78"/>
        <v/>
      </c>
      <c r="J419" s="317" t="str">
        <f t="shared" si="79"/>
        <v/>
      </c>
      <c r="K419" s="171" t="str">
        <f t="shared" si="80"/>
        <v/>
      </c>
      <c r="L419" s="320">
        <f t="shared" si="83"/>
        <v>0</v>
      </c>
      <c r="M419" s="307"/>
      <c r="N419" s="216">
        <f t="shared" si="76"/>
        <v>0</v>
      </c>
      <c r="R419" s="188"/>
      <c r="S419" s="191"/>
      <c r="T419" s="190"/>
    </row>
    <row r="420" spans="1:20" ht="13.75" thickBot="1" x14ac:dyDescent="0.85">
      <c r="A420" s="79">
        <f t="shared" si="84"/>
        <v>402</v>
      </c>
      <c r="B420" s="174">
        <f t="shared" si="85"/>
        <v>315</v>
      </c>
      <c r="C420" s="175" t="str">
        <f t="shared" si="86"/>
        <v/>
      </c>
      <c r="D420" s="176" t="str">
        <f t="shared" si="87"/>
        <v/>
      </c>
      <c r="E420" s="167"/>
      <c r="F420" s="317" t="str">
        <f t="shared" si="81"/>
        <v/>
      </c>
      <c r="G420" s="316">
        <f t="shared" si="82"/>
        <v>0</v>
      </c>
      <c r="H420" s="177" t="str">
        <f t="shared" si="77"/>
        <v/>
      </c>
      <c r="I420" s="177" t="str">
        <f t="shared" si="78"/>
        <v/>
      </c>
      <c r="J420" s="317" t="str">
        <f t="shared" si="79"/>
        <v/>
      </c>
      <c r="K420" s="171" t="str">
        <f t="shared" si="80"/>
        <v/>
      </c>
      <c r="L420" s="320">
        <f t="shared" si="83"/>
        <v>0</v>
      </c>
      <c r="M420" s="307"/>
      <c r="N420" s="216">
        <f t="shared" si="76"/>
        <v>0</v>
      </c>
      <c r="R420" s="188"/>
      <c r="S420" s="191"/>
      <c r="T420" s="190"/>
    </row>
    <row r="421" spans="1:20" ht="13.75" thickBot="1" x14ac:dyDescent="0.85">
      <c r="A421" s="79">
        <f t="shared" si="84"/>
        <v>403</v>
      </c>
      <c r="B421" s="174">
        <f t="shared" si="85"/>
        <v>315</v>
      </c>
      <c r="C421" s="175" t="str">
        <f t="shared" si="86"/>
        <v/>
      </c>
      <c r="D421" s="176" t="str">
        <f t="shared" si="87"/>
        <v/>
      </c>
      <c r="E421" s="167"/>
      <c r="F421" s="317" t="str">
        <f t="shared" si="81"/>
        <v/>
      </c>
      <c r="G421" s="316">
        <f t="shared" si="82"/>
        <v>0</v>
      </c>
      <c r="H421" s="177" t="str">
        <f t="shared" si="77"/>
        <v/>
      </c>
      <c r="I421" s="177" t="str">
        <f t="shared" si="78"/>
        <v/>
      </c>
      <c r="J421" s="317" t="str">
        <f t="shared" si="79"/>
        <v/>
      </c>
      <c r="K421" s="171" t="str">
        <f t="shared" si="80"/>
        <v/>
      </c>
      <c r="L421" s="320">
        <f t="shared" si="83"/>
        <v>0</v>
      </c>
      <c r="M421" s="307"/>
      <c r="N421" s="216">
        <f t="shared" si="76"/>
        <v>0</v>
      </c>
      <c r="R421" s="188"/>
      <c r="S421" s="191"/>
      <c r="T421" s="190"/>
    </row>
    <row r="422" spans="1:20" ht="13.75" thickBot="1" x14ac:dyDescent="0.85">
      <c r="A422" s="79">
        <f t="shared" si="84"/>
        <v>404</v>
      </c>
      <c r="B422" s="174">
        <f t="shared" si="85"/>
        <v>315</v>
      </c>
      <c r="C422" s="175" t="str">
        <f t="shared" si="86"/>
        <v/>
      </c>
      <c r="D422" s="176" t="str">
        <f t="shared" si="87"/>
        <v/>
      </c>
      <c r="E422" s="167"/>
      <c r="F422" s="317" t="str">
        <f t="shared" si="81"/>
        <v/>
      </c>
      <c r="G422" s="316">
        <f t="shared" si="82"/>
        <v>0</v>
      </c>
      <c r="H422" s="177" t="str">
        <f t="shared" si="77"/>
        <v/>
      </c>
      <c r="I422" s="177" t="str">
        <f t="shared" si="78"/>
        <v/>
      </c>
      <c r="J422" s="317" t="str">
        <f t="shared" si="79"/>
        <v/>
      </c>
      <c r="K422" s="171" t="str">
        <f t="shared" si="80"/>
        <v/>
      </c>
      <c r="L422" s="320">
        <f t="shared" si="83"/>
        <v>0</v>
      </c>
      <c r="M422" s="307"/>
      <c r="N422" s="216">
        <f t="shared" si="76"/>
        <v>0</v>
      </c>
      <c r="R422" s="188"/>
      <c r="S422" s="191"/>
      <c r="T422" s="190"/>
    </row>
    <row r="423" spans="1:20" ht="13.75" thickBot="1" x14ac:dyDescent="0.85">
      <c r="A423" s="79">
        <f t="shared" si="84"/>
        <v>405</v>
      </c>
      <c r="B423" s="174">
        <f t="shared" si="85"/>
        <v>315</v>
      </c>
      <c r="C423" s="175" t="str">
        <f t="shared" si="86"/>
        <v/>
      </c>
      <c r="D423" s="176" t="str">
        <f t="shared" si="87"/>
        <v/>
      </c>
      <c r="E423" s="167"/>
      <c r="F423" s="317" t="str">
        <f t="shared" si="81"/>
        <v/>
      </c>
      <c r="G423" s="316">
        <f t="shared" si="82"/>
        <v>0</v>
      </c>
      <c r="H423" s="177" t="str">
        <f t="shared" si="77"/>
        <v/>
      </c>
      <c r="I423" s="177" t="str">
        <f t="shared" si="78"/>
        <v/>
      </c>
      <c r="J423" s="317" t="str">
        <f t="shared" si="79"/>
        <v/>
      </c>
      <c r="K423" s="171" t="str">
        <f t="shared" si="80"/>
        <v/>
      </c>
      <c r="L423" s="320">
        <f t="shared" si="83"/>
        <v>0</v>
      </c>
      <c r="M423" s="307"/>
      <c r="N423" s="216">
        <f t="shared" si="76"/>
        <v>0</v>
      </c>
      <c r="R423" s="188"/>
      <c r="S423" s="191"/>
      <c r="T423" s="190"/>
    </row>
    <row r="424" spans="1:20" ht="13.75" thickBot="1" x14ac:dyDescent="0.85">
      <c r="A424" s="79">
        <f t="shared" si="84"/>
        <v>406</v>
      </c>
      <c r="B424" s="174">
        <f t="shared" si="85"/>
        <v>315</v>
      </c>
      <c r="C424" s="175" t="str">
        <f t="shared" si="86"/>
        <v/>
      </c>
      <c r="D424" s="176" t="str">
        <f t="shared" si="87"/>
        <v/>
      </c>
      <c r="E424" s="167"/>
      <c r="F424" s="317" t="str">
        <f t="shared" si="81"/>
        <v/>
      </c>
      <c r="G424" s="316">
        <f t="shared" si="82"/>
        <v>0</v>
      </c>
      <c r="H424" s="177" t="str">
        <f t="shared" si="77"/>
        <v/>
      </c>
      <c r="I424" s="177" t="str">
        <f t="shared" si="78"/>
        <v/>
      </c>
      <c r="J424" s="317" t="str">
        <f t="shared" si="79"/>
        <v/>
      </c>
      <c r="K424" s="171" t="str">
        <f t="shared" si="80"/>
        <v/>
      </c>
      <c r="L424" s="320">
        <f t="shared" si="83"/>
        <v>0</v>
      </c>
      <c r="M424" s="307"/>
      <c r="N424" s="216">
        <f t="shared" si="76"/>
        <v>0</v>
      </c>
      <c r="R424" s="188"/>
      <c r="S424" s="191"/>
      <c r="T424" s="190"/>
    </row>
    <row r="425" spans="1:20" ht="13.75" thickBot="1" x14ac:dyDescent="0.85">
      <c r="A425" s="79">
        <f t="shared" si="84"/>
        <v>407</v>
      </c>
      <c r="B425" s="174">
        <f t="shared" si="85"/>
        <v>315</v>
      </c>
      <c r="C425" s="175" t="str">
        <f t="shared" si="86"/>
        <v/>
      </c>
      <c r="D425" s="176" t="str">
        <f t="shared" si="87"/>
        <v/>
      </c>
      <c r="E425" s="167"/>
      <c r="F425" s="317" t="str">
        <f t="shared" si="81"/>
        <v/>
      </c>
      <c r="G425" s="316">
        <f t="shared" si="82"/>
        <v>0</v>
      </c>
      <c r="H425" s="177" t="str">
        <f t="shared" si="77"/>
        <v/>
      </c>
      <c r="I425" s="177" t="str">
        <f t="shared" si="78"/>
        <v/>
      </c>
      <c r="J425" s="317" t="str">
        <f t="shared" si="79"/>
        <v/>
      </c>
      <c r="K425" s="171" t="str">
        <f t="shared" si="80"/>
        <v/>
      </c>
      <c r="L425" s="320">
        <f t="shared" si="83"/>
        <v>0</v>
      </c>
      <c r="M425" s="307"/>
      <c r="N425" s="216">
        <f t="shared" si="76"/>
        <v>0</v>
      </c>
      <c r="R425" s="188"/>
      <c r="S425" s="191"/>
      <c r="T425" s="190"/>
    </row>
    <row r="426" spans="1:20" ht="13.75" thickBot="1" x14ac:dyDescent="0.85">
      <c r="A426" s="79">
        <f t="shared" si="84"/>
        <v>408</v>
      </c>
      <c r="B426" s="174">
        <f t="shared" si="85"/>
        <v>315</v>
      </c>
      <c r="C426" s="175" t="str">
        <f t="shared" si="86"/>
        <v/>
      </c>
      <c r="D426" s="176" t="str">
        <f t="shared" si="87"/>
        <v/>
      </c>
      <c r="E426" s="167"/>
      <c r="F426" s="317" t="str">
        <f t="shared" si="81"/>
        <v/>
      </c>
      <c r="G426" s="316">
        <f t="shared" si="82"/>
        <v>0</v>
      </c>
      <c r="H426" s="177" t="str">
        <f t="shared" si="77"/>
        <v/>
      </c>
      <c r="I426" s="177" t="str">
        <f t="shared" si="78"/>
        <v/>
      </c>
      <c r="J426" s="317" t="str">
        <f t="shared" si="79"/>
        <v/>
      </c>
      <c r="K426" s="171" t="str">
        <f t="shared" si="80"/>
        <v/>
      </c>
      <c r="L426" s="320">
        <f t="shared" si="83"/>
        <v>0</v>
      </c>
      <c r="M426" s="307"/>
      <c r="N426" s="216">
        <f t="shared" si="76"/>
        <v>0</v>
      </c>
      <c r="R426" s="188"/>
      <c r="S426" s="191"/>
      <c r="T426" s="190"/>
    </row>
    <row r="427" spans="1:20" ht="13.75" thickBot="1" x14ac:dyDescent="0.85">
      <c r="A427" s="79">
        <f t="shared" si="84"/>
        <v>409</v>
      </c>
      <c r="B427" s="174">
        <f t="shared" si="85"/>
        <v>315</v>
      </c>
      <c r="C427" s="175" t="str">
        <f t="shared" si="86"/>
        <v/>
      </c>
      <c r="D427" s="176" t="str">
        <f t="shared" si="87"/>
        <v/>
      </c>
      <c r="E427" s="167"/>
      <c r="F427" s="317" t="str">
        <f t="shared" si="81"/>
        <v/>
      </c>
      <c r="G427" s="316">
        <f t="shared" si="82"/>
        <v>0</v>
      </c>
      <c r="H427" s="177" t="str">
        <f t="shared" si="77"/>
        <v/>
      </c>
      <c r="I427" s="177" t="str">
        <f t="shared" si="78"/>
        <v/>
      </c>
      <c r="J427" s="317" t="str">
        <f t="shared" si="79"/>
        <v/>
      </c>
      <c r="K427" s="171" t="str">
        <f t="shared" si="80"/>
        <v/>
      </c>
      <c r="L427" s="320">
        <f t="shared" si="83"/>
        <v>0</v>
      </c>
      <c r="M427" s="307"/>
      <c r="N427" s="216">
        <f t="shared" si="76"/>
        <v>0</v>
      </c>
      <c r="R427" s="188"/>
      <c r="S427" s="191"/>
      <c r="T427" s="190"/>
    </row>
    <row r="428" spans="1:20" ht="13.75" thickBot="1" x14ac:dyDescent="0.85">
      <c r="A428" s="79">
        <f t="shared" si="84"/>
        <v>410</v>
      </c>
      <c r="B428" s="174">
        <f t="shared" si="85"/>
        <v>315</v>
      </c>
      <c r="C428" s="175" t="str">
        <f t="shared" si="86"/>
        <v/>
      </c>
      <c r="D428" s="176" t="str">
        <f t="shared" si="87"/>
        <v/>
      </c>
      <c r="E428" s="181">
        <f>SUM(D419:D428)</f>
        <v>0</v>
      </c>
      <c r="F428" s="317" t="str">
        <f t="shared" si="81"/>
        <v/>
      </c>
      <c r="G428" s="316">
        <f t="shared" si="82"/>
        <v>0</v>
      </c>
      <c r="H428" s="177" t="str">
        <f t="shared" si="77"/>
        <v/>
      </c>
      <c r="I428" s="177" t="str">
        <f t="shared" si="78"/>
        <v/>
      </c>
      <c r="J428" s="317" t="str">
        <f t="shared" si="79"/>
        <v/>
      </c>
      <c r="K428" s="171" t="str">
        <f t="shared" si="80"/>
        <v/>
      </c>
      <c r="L428" s="320">
        <f t="shared" si="83"/>
        <v>0</v>
      </c>
      <c r="M428" s="307"/>
      <c r="N428" s="216">
        <f t="shared" si="76"/>
        <v>0</v>
      </c>
      <c r="R428" s="188"/>
      <c r="S428" s="191"/>
      <c r="T428" s="190"/>
    </row>
    <row r="429" spans="1:20" ht="13.75" thickBot="1" x14ac:dyDescent="0.85">
      <c r="A429" s="79">
        <f t="shared" si="84"/>
        <v>411</v>
      </c>
      <c r="B429" s="174">
        <f t="shared" si="85"/>
        <v>315</v>
      </c>
      <c r="C429" s="175" t="str">
        <f t="shared" si="86"/>
        <v/>
      </c>
      <c r="D429" s="176" t="str">
        <f t="shared" si="87"/>
        <v/>
      </c>
      <c r="E429" s="167"/>
      <c r="F429" s="317" t="str">
        <f t="shared" si="81"/>
        <v/>
      </c>
      <c r="G429" s="316">
        <f t="shared" si="82"/>
        <v>0</v>
      </c>
      <c r="H429" s="177" t="str">
        <f t="shared" si="77"/>
        <v/>
      </c>
      <c r="I429" s="177" t="str">
        <f t="shared" si="78"/>
        <v/>
      </c>
      <c r="J429" s="317" t="str">
        <f t="shared" si="79"/>
        <v/>
      </c>
      <c r="K429" s="171" t="str">
        <f t="shared" si="80"/>
        <v/>
      </c>
      <c r="L429" s="320">
        <f t="shared" si="83"/>
        <v>0</v>
      </c>
      <c r="M429" s="307"/>
      <c r="N429" s="216">
        <f t="shared" si="76"/>
        <v>0</v>
      </c>
      <c r="R429" s="188"/>
      <c r="S429" s="191"/>
      <c r="T429" s="190"/>
    </row>
    <row r="430" spans="1:20" ht="13.75" thickBot="1" x14ac:dyDescent="0.85">
      <c r="A430" s="79">
        <f t="shared" si="84"/>
        <v>412</v>
      </c>
      <c r="B430" s="174">
        <f t="shared" si="85"/>
        <v>315</v>
      </c>
      <c r="C430" s="175" t="str">
        <f t="shared" si="86"/>
        <v/>
      </c>
      <c r="D430" s="176" t="str">
        <f t="shared" si="87"/>
        <v/>
      </c>
      <c r="E430" s="167"/>
      <c r="F430" s="317" t="str">
        <f t="shared" si="81"/>
        <v/>
      </c>
      <c r="G430" s="316">
        <f t="shared" si="82"/>
        <v>0</v>
      </c>
      <c r="H430" s="177" t="str">
        <f t="shared" si="77"/>
        <v/>
      </c>
      <c r="I430" s="177" t="str">
        <f t="shared" si="78"/>
        <v/>
      </c>
      <c r="J430" s="317" t="str">
        <f t="shared" si="79"/>
        <v/>
      </c>
      <c r="K430" s="171" t="str">
        <f t="shared" si="80"/>
        <v/>
      </c>
      <c r="L430" s="320">
        <f t="shared" si="83"/>
        <v>0</v>
      </c>
      <c r="M430" s="307"/>
      <c r="N430" s="216">
        <f t="shared" si="76"/>
        <v>0</v>
      </c>
      <c r="R430" s="188"/>
      <c r="S430" s="191"/>
      <c r="T430" s="190"/>
    </row>
    <row r="431" spans="1:20" ht="13.75" thickBot="1" x14ac:dyDescent="0.85">
      <c r="A431" s="79">
        <f t="shared" si="84"/>
        <v>413</v>
      </c>
      <c r="B431" s="174">
        <f t="shared" si="85"/>
        <v>315</v>
      </c>
      <c r="C431" s="175" t="str">
        <f t="shared" si="86"/>
        <v/>
      </c>
      <c r="D431" s="176" t="str">
        <f t="shared" si="87"/>
        <v/>
      </c>
      <c r="E431" s="167"/>
      <c r="F431" s="317" t="str">
        <f t="shared" si="81"/>
        <v/>
      </c>
      <c r="G431" s="316">
        <f t="shared" si="82"/>
        <v>0</v>
      </c>
      <c r="H431" s="177" t="str">
        <f t="shared" si="77"/>
        <v/>
      </c>
      <c r="I431" s="177" t="str">
        <f t="shared" si="78"/>
        <v/>
      </c>
      <c r="J431" s="317" t="str">
        <f t="shared" si="79"/>
        <v/>
      </c>
      <c r="K431" s="171" t="str">
        <f t="shared" si="80"/>
        <v/>
      </c>
      <c r="L431" s="320">
        <f t="shared" si="83"/>
        <v>0</v>
      </c>
      <c r="M431" s="307"/>
      <c r="N431" s="216">
        <f t="shared" si="76"/>
        <v>0</v>
      </c>
      <c r="R431" s="188"/>
      <c r="S431" s="191"/>
      <c r="T431" s="190"/>
    </row>
    <row r="432" spans="1:20" ht="13.75" thickBot="1" x14ac:dyDescent="0.85">
      <c r="A432" s="79">
        <f t="shared" si="84"/>
        <v>414</v>
      </c>
      <c r="B432" s="174">
        <f t="shared" si="85"/>
        <v>315</v>
      </c>
      <c r="C432" s="175" t="str">
        <f t="shared" si="86"/>
        <v/>
      </c>
      <c r="D432" s="176" t="str">
        <f t="shared" si="87"/>
        <v/>
      </c>
      <c r="E432" s="167"/>
      <c r="F432" s="317" t="str">
        <f t="shared" si="81"/>
        <v/>
      </c>
      <c r="G432" s="316">
        <f t="shared" si="82"/>
        <v>0</v>
      </c>
      <c r="H432" s="177" t="str">
        <f t="shared" si="77"/>
        <v/>
      </c>
      <c r="I432" s="177" t="str">
        <f t="shared" si="78"/>
        <v/>
      </c>
      <c r="J432" s="317" t="str">
        <f t="shared" si="79"/>
        <v/>
      </c>
      <c r="K432" s="171" t="str">
        <f t="shared" si="80"/>
        <v/>
      </c>
      <c r="L432" s="320">
        <f t="shared" si="83"/>
        <v>0</v>
      </c>
      <c r="M432" s="307"/>
      <c r="N432" s="216">
        <f t="shared" si="76"/>
        <v>0</v>
      </c>
      <c r="R432" s="188"/>
      <c r="S432" s="191"/>
      <c r="T432" s="190"/>
    </row>
    <row r="433" spans="1:20" ht="13.75" thickBot="1" x14ac:dyDescent="0.85">
      <c r="A433" s="79">
        <f t="shared" si="84"/>
        <v>415</v>
      </c>
      <c r="B433" s="174">
        <f t="shared" si="85"/>
        <v>315</v>
      </c>
      <c r="C433" s="175" t="str">
        <f t="shared" si="86"/>
        <v/>
      </c>
      <c r="D433" s="176" t="str">
        <f t="shared" si="87"/>
        <v/>
      </c>
      <c r="E433" s="167"/>
      <c r="F433" s="317" t="str">
        <f t="shared" si="81"/>
        <v/>
      </c>
      <c r="G433" s="316">
        <f t="shared" si="82"/>
        <v>0</v>
      </c>
      <c r="H433" s="177" t="str">
        <f t="shared" si="77"/>
        <v/>
      </c>
      <c r="I433" s="177" t="str">
        <f t="shared" si="78"/>
        <v/>
      </c>
      <c r="J433" s="317" t="str">
        <f t="shared" si="79"/>
        <v/>
      </c>
      <c r="K433" s="171" t="str">
        <f t="shared" si="80"/>
        <v/>
      </c>
      <c r="L433" s="320">
        <f t="shared" si="83"/>
        <v>0</v>
      </c>
      <c r="M433" s="307"/>
      <c r="N433" s="216">
        <f t="shared" si="76"/>
        <v>0</v>
      </c>
      <c r="R433" s="188"/>
      <c r="S433" s="191"/>
      <c r="T433" s="190"/>
    </row>
    <row r="434" spans="1:20" ht="13.75" thickBot="1" x14ac:dyDescent="0.85">
      <c r="A434" s="79">
        <f t="shared" si="84"/>
        <v>416</v>
      </c>
      <c r="B434" s="174">
        <f t="shared" si="85"/>
        <v>315</v>
      </c>
      <c r="C434" s="175" t="str">
        <f t="shared" si="86"/>
        <v/>
      </c>
      <c r="D434" s="176" t="str">
        <f t="shared" si="87"/>
        <v/>
      </c>
      <c r="E434" s="167"/>
      <c r="F434" s="317" t="str">
        <f t="shared" si="81"/>
        <v/>
      </c>
      <c r="G434" s="316">
        <f t="shared" si="82"/>
        <v>0</v>
      </c>
      <c r="H434" s="177" t="str">
        <f t="shared" si="77"/>
        <v/>
      </c>
      <c r="I434" s="177" t="str">
        <f t="shared" si="78"/>
        <v/>
      </c>
      <c r="J434" s="317" t="str">
        <f t="shared" si="79"/>
        <v/>
      </c>
      <c r="K434" s="171" t="str">
        <f t="shared" si="80"/>
        <v/>
      </c>
      <c r="L434" s="320">
        <f t="shared" si="83"/>
        <v>0</v>
      </c>
      <c r="M434" s="307"/>
      <c r="N434" s="216">
        <f t="shared" si="76"/>
        <v>0</v>
      </c>
      <c r="R434" s="188"/>
      <c r="S434" s="191"/>
      <c r="T434" s="190"/>
    </row>
    <row r="435" spans="1:20" ht="13.75" thickBot="1" x14ac:dyDescent="0.85">
      <c r="A435" s="79">
        <f t="shared" si="84"/>
        <v>417</v>
      </c>
      <c r="B435" s="174">
        <f t="shared" si="85"/>
        <v>315</v>
      </c>
      <c r="C435" s="175" t="str">
        <f t="shared" si="86"/>
        <v/>
      </c>
      <c r="D435" s="176" t="str">
        <f t="shared" si="87"/>
        <v/>
      </c>
      <c r="E435" s="167"/>
      <c r="F435" s="317" t="str">
        <f t="shared" si="81"/>
        <v/>
      </c>
      <c r="G435" s="316">
        <f t="shared" si="82"/>
        <v>0</v>
      </c>
      <c r="H435" s="177" t="str">
        <f t="shared" si="77"/>
        <v/>
      </c>
      <c r="I435" s="177" t="str">
        <f t="shared" si="78"/>
        <v/>
      </c>
      <c r="J435" s="317" t="str">
        <f t="shared" si="79"/>
        <v/>
      </c>
      <c r="K435" s="171" t="str">
        <f t="shared" si="80"/>
        <v/>
      </c>
      <c r="L435" s="320">
        <f t="shared" si="83"/>
        <v>0</v>
      </c>
      <c r="M435" s="307"/>
      <c r="N435" s="216">
        <f t="shared" si="76"/>
        <v>0</v>
      </c>
      <c r="R435" s="188"/>
      <c r="S435" s="191"/>
      <c r="T435" s="190"/>
    </row>
    <row r="436" spans="1:20" ht="13.75" thickBot="1" x14ac:dyDescent="0.85">
      <c r="A436" s="79">
        <f t="shared" si="84"/>
        <v>418</v>
      </c>
      <c r="B436" s="174">
        <f t="shared" si="85"/>
        <v>315</v>
      </c>
      <c r="C436" s="175" t="str">
        <f t="shared" si="86"/>
        <v/>
      </c>
      <c r="D436" s="176" t="str">
        <f t="shared" si="87"/>
        <v/>
      </c>
      <c r="E436" s="167"/>
      <c r="F436" s="317" t="str">
        <f t="shared" si="81"/>
        <v/>
      </c>
      <c r="G436" s="316">
        <f t="shared" si="82"/>
        <v>0</v>
      </c>
      <c r="H436" s="177" t="str">
        <f t="shared" si="77"/>
        <v/>
      </c>
      <c r="I436" s="177" t="str">
        <f t="shared" si="78"/>
        <v/>
      </c>
      <c r="J436" s="317" t="str">
        <f t="shared" si="79"/>
        <v/>
      </c>
      <c r="K436" s="171" t="str">
        <f t="shared" si="80"/>
        <v/>
      </c>
      <c r="L436" s="320">
        <f t="shared" si="83"/>
        <v>0</v>
      </c>
      <c r="M436" s="307"/>
      <c r="N436" s="216">
        <f t="shared" si="76"/>
        <v>0</v>
      </c>
      <c r="R436" s="188"/>
      <c r="S436" s="191"/>
      <c r="T436" s="190"/>
    </row>
    <row r="437" spans="1:20" ht="13.75" thickBot="1" x14ac:dyDescent="0.85">
      <c r="A437" s="79">
        <f t="shared" si="84"/>
        <v>419</v>
      </c>
      <c r="B437" s="174">
        <f t="shared" si="85"/>
        <v>315</v>
      </c>
      <c r="C437" s="175" t="str">
        <f t="shared" si="86"/>
        <v/>
      </c>
      <c r="D437" s="176" t="str">
        <f t="shared" si="87"/>
        <v/>
      </c>
      <c r="E437" s="167"/>
      <c r="F437" s="317" t="str">
        <f t="shared" si="81"/>
        <v/>
      </c>
      <c r="G437" s="316">
        <f t="shared" si="82"/>
        <v>0</v>
      </c>
      <c r="H437" s="177" t="str">
        <f t="shared" si="77"/>
        <v/>
      </c>
      <c r="I437" s="177" t="str">
        <f t="shared" si="78"/>
        <v/>
      </c>
      <c r="J437" s="317" t="str">
        <f t="shared" si="79"/>
        <v/>
      </c>
      <c r="K437" s="171" t="str">
        <f t="shared" si="80"/>
        <v/>
      </c>
      <c r="L437" s="320">
        <f t="shared" si="83"/>
        <v>0</v>
      </c>
      <c r="M437" s="307"/>
      <c r="N437" s="216">
        <f t="shared" si="76"/>
        <v>0</v>
      </c>
      <c r="R437" s="188"/>
      <c r="S437" s="191"/>
      <c r="T437" s="190"/>
    </row>
    <row r="438" spans="1:20" ht="13.75" thickBot="1" x14ac:dyDescent="0.85">
      <c r="A438" s="79">
        <f t="shared" si="84"/>
        <v>420</v>
      </c>
      <c r="B438" s="174">
        <f t="shared" si="85"/>
        <v>315</v>
      </c>
      <c r="C438" s="175" t="str">
        <f t="shared" si="86"/>
        <v/>
      </c>
      <c r="D438" s="176" t="str">
        <f t="shared" si="87"/>
        <v/>
      </c>
      <c r="E438" s="181">
        <f>SUM(D429:D438)</f>
        <v>0</v>
      </c>
      <c r="F438" s="317" t="str">
        <f t="shared" si="81"/>
        <v/>
      </c>
      <c r="G438" s="316">
        <f t="shared" si="82"/>
        <v>0</v>
      </c>
      <c r="H438" s="177" t="str">
        <f t="shared" si="77"/>
        <v/>
      </c>
      <c r="I438" s="177" t="str">
        <f t="shared" si="78"/>
        <v/>
      </c>
      <c r="J438" s="317" t="str">
        <f t="shared" si="79"/>
        <v/>
      </c>
      <c r="K438" s="171" t="str">
        <f t="shared" si="80"/>
        <v/>
      </c>
      <c r="L438" s="320">
        <f t="shared" si="83"/>
        <v>0</v>
      </c>
      <c r="M438" s="307"/>
      <c r="N438" s="216">
        <f t="shared" si="76"/>
        <v>0</v>
      </c>
      <c r="R438" s="188"/>
      <c r="S438" s="191"/>
      <c r="T438" s="190"/>
    </row>
    <row r="439" spans="1:20" ht="13.75" thickBot="1" x14ac:dyDescent="0.85">
      <c r="A439" s="79">
        <f t="shared" si="84"/>
        <v>421</v>
      </c>
      <c r="B439" s="174">
        <f t="shared" si="85"/>
        <v>315</v>
      </c>
      <c r="C439" s="175" t="str">
        <f t="shared" si="86"/>
        <v/>
      </c>
      <c r="D439" s="176" t="str">
        <f t="shared" si="87"/>
        <v/>
      </c>
      <c r="E439" s="167"/>
      <c r="F439" s="317" t="str">
        <f t="shared" si="81"/>
        <v/>
      </c>
      <c r="G439" s="316">
        <f t="shared" si="82"/>
        <v>0</v>
      </c>
      <c r="H439" s="177" t="str">
        <f t="shared" si="77"/>
        <v/>
      </c>
      <c r="I439" s="177" t="str">
        <f t="shared" si="78"/>
        <v/>
      </c>
      <c r="J439" s="317" t="str">
        <f t="shared" si="79"/>
        <v/>
      </c>
      <c r="K439" s="171" t="str">
        <f t="shared" si="80"/>
        <v/>
      </c>
      <c r="L439" s="320">
        <f t="shared" si="83"/>
        <v>0</v>
      </c>
      <c r="M439" s="307"/>
      <c r="N439" s="216">
        <f t="shared" si="76"/>
        <v>0</v>
      </c>
      <c r="R439" s="188"/>
      <c r="S439" s="191"/>
      <c r="T439" s="190"/>
    </row>
    <row r="440" spans="1:20" ht="13.75" thickBot="1" x14ac:dyDescent="0.85">
      <c r="A440" s="79">
        <f t="shared" si="84"/>
        <v>422</v>
      </c>
      <c r="B440" s="174">
        <f t="shared" si="85"/>
        <v>315</v>
      </c>
      <c r="C440" s="175" t="str">
        <f t="shared" si="86"/>
        <v/>
      </c>
      <c r="D440" s="176" t="str">
        <f t="shared" si="87"/>
        <v/>
      </c>
      <c r="E440" s="167"/>
      <c r="F440" s="317" t="str">
        <f t="shared" si="81"/>
        <v/>
      </c>
      <c r="G440" s="316">
        <f t="shared" si="82"/>
        <v>0</v>
      </c>
      <c r="H440" s="177" t="str">
        <f t="shared" si="77"/>
        <v/>
      </c>
      <c r="I440" s="177" t="str">
        <f t="shared" si="78"/>
        <v/>
      </c>
      <c r="J440" s="317" t="str">
        <f t="shared" si="79"/>
        <v/>
      </c>
      <c r="K440" s="171" t="str">
        <f t="shared" si="80"/>
        <v/>
      </c>
      <c r="L440" s="320">
        <f t="shared" si="83"/>
        <v>0</v>
      </c>
      <c r="M440" s="307"/>
      <c r="N440" s="216">
        <f t="shared" ref="N440:N503" si="88">IF(M440&lt;=1000,(0),IF(M440&lt;3600,(1),IF(M440&gt;=3601,(2),"")))</f>
        <v>0</v>
      </c>
      <c r="R440" s="188"/>
      <c r="S440" s="191"/>
      <c r="T440" s="190"/>
    </row>
    <row r="441" spans="1:20" ht="13.75" thickBot="1" x14ac:dyDescent="0.85">
      <c r="A441" s="79">
        <f t="shared" si="84"/>
        <v>423</v>
      </c>
      <c r="B441" s="174">
        <f t="shared" si="85"/>
        <v>315</v>
      </c>
      <c r="C441" s="175" t="str">
        <f t="shared" si="86"/>
        <v/>
      </c>
      <c r="D441" s="176" t="str">
        <f t="shared" si="87"/>
        <v/>
      </c>
      <c r="E441" s="167"/>
      <c r="F441" s="317" t="str">
        <f t="shared" si="81"/>
        <v/>
      </c>
      <c r="G441" s="316">
        <f t="shared" si="82"/>
        <v>0</v>
      </c>
      <c r="H441" s="177" t="str">
        <f t="shared" si="77"/>
        <v/>
      </c>
      <c r="I441" s="177" t="str">
        <f t="shared" si="78"/>
        <v/>
      </c>
      <c r="J441" s="317" t="str">
        <f t="shared" si="79"/>
        <v/>
      </c>
      <c r="K441" s="171" t="str">
        <f t="shared" si="80"/>
        <v/>
      </c>
      <c r="L441" s="320">
        <f t="shared" si="83"/>
        <v>0</v>
      </c>
      <c r="M441" s="307"/>
      <c r="N441" s="216">
        <f t="shared" si="88"/>
        <v>0</v>
      </c>
      <c r="R441" s="188"/>
      <c r="S441" s="191"/>
      <c r="T441" s="190"/>
    </row>
    <row r="442" spans="1:20" ht="13.75" thickBot="1" x14ac:dyDescent="0.85">
      <c r="A442" s="79">
        <f t="shared" si="84"/>
        <v>424</v>
      </c>
      <c r="B442" s="174">
        <f t="shared" si="85"/>
        <v>315</v>
      </c>
      <c r="C442" s="175" t="str">
        <f t="shared" si="86"/>
        <v/>
      </c>
      <c r="D442" s="176" t="str">
        <f t="shared" si="87"/>
        <v/>
      </c>
      <c r="E442" s="167"/>
      <c r="F442" s="317" t="str">
        <f t="shared" si="81"/>
        <v/>
      </c>
      <c r="G442" s="316">
        <f t="shared" si="82"/>
        <v>0</v>
      </c>
      <c r="H442" s="177" t="str">
        <f t="shared" si="77"/>
        <v/>
      </c>
      <c r="I442" s="177" t="str">
        <f t="shared" si="78"/>
        <v/>
      </c>
      <c r="J442" s="317" t="str">
        <f t="shared" si="79"/>
        <v/>
      </c>
      <c r="K442" s="171" t="str">
        <f t="shared" si="80"/>
        <v/>
      </c>
      <c r="L442" s="320">
        <f t="shared" si="83"/>
        <v>0</v>
      </c>
      <c r="M442" s="307"/>
      <c r="N442" s="216">
        <f t="shared" si="88"/>
        <v>0</v>
      </c>
      <c r="R442" s="188"/>
      <c r="S442" s="191"/>
      <c r="T442" s="190"/>
    </row>
    <row r="443" spans="1:20" ht="13.75" thickBot="1" x14ac:dyDescent="0.85">
      <c r="A443" s="79">
        <f t="shared" si="84"/>
        <v>425</v>
      </c>
      <c r="B443" s="174">
        <f t="shared" si="85"/>
        <v>315</v>
      </c>
      <c r="C443" s="175" t="str">
        <f t="shared" si="86"/>
        <v/>
      </c>
      <c r="D443" s="176" t="str">
        <f t="shared" si="87"/>
        <v/>
      </c>
      <c r="E443" s="167"/>
      <c r="F443" s="317" t="str">
        <f t="shared" si="81"/>
        <v/>
      </c>
      <c r="G443" s="316">
        <f t="shared" si="82"/>
        <v>0</v>
      </c>
      <c r="H443" s="177" t="str">
        <f t="shared" si="77"/>
        <v/>
      </c>
      <c r="I443" s="177" t="str">
        <f t="shared" si="78"/>
        <v/>
      </c>
      <c r="J443" s="317" t="str">
        <f t="shared" si="79"/>
        <v/>
      </c>
      <c r="K443" s="171" t="str">
        <f t="shared" si="80"/>
        <v/>
      </c>
      <c r="L443" s="320">
        <f t="shared" si="83"/>
        <v>0</v>
      </c>
      <c r="M443" s="307"/>
      <c r="N443" s="216">
        <f t="shared" si="88"/>
        <v>0</v>
      </c>
      <c r="R443" s="188"/>
      <c r="S443" s="191"/>
      <c r="T443" s="190"/>
    </row>
    <row r="444" spans="1:20" ht="13.75" thickBot="1" x14ac:dyDescent="0.85">
      <c r="A444" s="79">
        <f t="shared" si="84"/>
        <v>426</v>
      </c>
      <c r="B444" s="174">
        <f t="shared" si="85"/>
        <v>315</v>
      </c>
      <c r="C444" s="175" t="str">
        <f t="shared" si="86"/>
        <v/>
      </c>
      <c r="D444" s="176" t="str">
        <f t="shared" si="87"/>
        <v/>
      </c>
      <c r="E444" s="167"/>
      <c r="F444" s="317" t="str">
        <f t="shared" si="81"/>
        <v/>
      </c>
      <c r="G444" s="316">
        <f t="shared" si="82"/>
        <v>0</v>
      </c>
      <c r="H444" s="177" t="str">
        <f t="shared" si="77"/>
        <v/>
      </c>
      <c r="I444" s="177" t="str">
        <f t="shared" si="78"/>
        <v/>
      </c>
      <c r="J444" s="317" t="str">
        <f t="shared" si="79"/>
        <v/>
      </c>
      <c r="K444" s="171" t="str">
        <f t="shared" si="80"/>
        <v/>
      </c>
      <c r="L444" s="320">
        <f t="shared" si="83"/>
        <v>0</v>
      </c>
      <c r="M444" s="307"/>
      <c r="N444" s="216">
        <f t="shared" si="88"/>
        <v>0</v>
      </c>
      <c r="R444" s="188"/>
      <c r="S444" s="191"/>
      <c r="T444" s="190"/>
    </row>
    <row r="445" spans="1:20" ht="13.75" thickBot="1" x14ac:dyDescent="0.85">
      <c r="A445" s="79">
        <f t="shared" si="84"/>
        <v>427</v>
      </c>
      <c r="B445" s="174">
        <f t="shared" si="85"/>
        <v>315</v>
      </c>
      <c r="C445" s="175" t="str">
        <f t="shared" si="86"/>
        <v/>
      </c>
      <c r="D445" s="176" t="str">
        <f t="shared" si="87"/>
        <v/>
      </c>
      <c r="E445" s="167"/>
      <c r="F445" s="317" t="str">
        <f t="shared" si="81"/>
        <v/>
      </c>
      <c r="G445" s="316">
        <f t="shared" si="82"/>
        <v>0</v>
      </c>
      <c r="H445" s="177" t="str">
        <f t="shared" si="77"/>
        <v/>
      </c>
      <c r="I445" s="177" t="str">
        <f t="shared" si="78"/>
        <v/>
      </c>
      <c r="J445" s="317" t="str">
        <f t="shared" si="79"/>
        <v/>
      </c>
      <c r="K445" s="171" t="str">
        <f t="shared" si="80"/>
        <v/>
      </c>
      <c r="L445" s="320">
        <f t="shared" si="83"/>
        <v>0</v>
      </c>
      <c r="M445" s="307"/>
      <c r="N445" s="216">
        <f t="shared" si="88"/>
        <v>0</v>
      </c>
      <c r="R445" s="188"/>
      <c r="S445" s="191"/>
      <c r="T445" s="190"/>
    </row>
    <row r="446" spans="1:20" ht="13.75" thickBot="1" x14ac:dyDescent="0.85">
      <c r="A446" s="79">
        <f t="shared" si="84"/>
        <v>428</v>
      </c>
      <c r="B446" s="174">
        <f t="shared" si="85"/>
        <v>315</v>
      </c>
      <c r="C446" s="175" t="str">
        <f t="shared" si="86"/>
        <v/>
      </c>
      <c r="D446" s="176" t="str">
        <f t="shared" si="87"/>
        <v/>
      </c>
      <c r="E446" s="167"/>
      <c r="F446" s="317" t="str">
        <f t="shared" si="81"/>
        <v/>
      </c>
      <c r="G446" s="316">
        <f t="shared" si="82"/>
        <v>0</v>
      </c>
      <c r="H446" s="177" t="str">
        <f t="shared" si="77"/>
        <v/>
      </c>
      <c r="I446" s="177" t="str">
        <f t="shared" si="78"/>
        <v/>
      </c>
      <c r="J446" s="317" t="str">
        <f t="shared" si="79"/>
        <v/>
      </c>
      <c r="K446" s="171" t="str">
        <f t="shared" si="80"/>
        <v/>
      </c>
      <c r="L446" s="320">
        <f t="shared" si="83"/>
        <v>0</v>
      </c>
      <c r="M446" s="307"/>
      <c r="N446" s="216">
        <f t="shared" si="88"/>
        <v>0</v>
      </c>
      <c r="R446" s="188"/>
      <c r="S446" s="191"/>
      <c r="T446" s="190"/>
    </row>
    <row r="447" spans="1:20" ht="13.75" thickBot="1" x14ac:dyDescent="0.85">
      <c r="A447" s="79">
        <f t="shared" si="84"/>
        <v>429</v>
      </c>
      <c r="B447" s="174">
        <f t="shared" si="85"/>
        <v>315</v>
      </c>
      <c r="C447" s="175" t="str">
        <f t="shared" si="86"/>
        <v/>
      </c>
      <c r="D447" s="176" t="str">
        <f t="shared" si="87"/>
        <v/>
      </c>
      <c r="E447" s="167"/>
      <c r="F447" s="317" t="str">
        <f t="shared" si="81"/>
        <v/>
      </c>
      <c r="G447" s="316">
        <f t="shared" si="82"/>
        <v>0</v>
      </c>
      <c r="H447" s="177" t="str">
        <f t="shared" si="77"/>
        <v/>
      </c>
      <c r="I447" s="177" t="str">
        <f t="shared" si="78"/>
        <v/>
      </c>
      <c r="J447" s="317" t="str">
        <f t="shared" si="79"/>
        <v/>
      </c>
      <c r="K447" s="171" t="str">
        <f t="shared" si="80"/>
        <v/>
      </c>
      <c r="L447" s="320">
        <f t="shared" si="83"/>
        <v>0</v>
      </c>
      <c r="M447" s="307"/>
      <c r="N447" s="216">
        <f t="shared" si="88"/>
        <v>0</v>
      </c>
      <c r="R447" s="188"/>
      <c r="S447" s="191"/>
      <c r="T447" s="190"/>
    </row>
    <row r="448" spans="1:20" ht="13.75" thickBot="1" x14ac:dyDescent="0.85">
      <c r="A448" s="79">
        <f t="shared" si="84"/>
        <v>430</v>
      </c>
      <c r="B448" s="174">
        <f t="shared" si="85"/>
        <v>315</v>
      </c>
      <c r="C448" s="175" t="str">
        <f t="shared" si="86"/>
        <v/>
      </c>
      <c r="D448" s="176" t="str">
        <f t="shared" si="87"/>
        <v/>
      </c>
      <c r="E448" s="181">
        <f>SUM(D439:D448)</f>
        <v>0</v>
      </c>
      <c r="F448" s="317" t="str">
        <f t="shared" si="81"/>
        <v/>
      </c>
      <c r="G448" s="316">
        <f t="shared" si="82"/>
        <v>0</v>
      </c>
      <c r="H448" s="177" t="str">
        <f t="shared" si="77"/>
        <v/>
      </c>
      <c r="I448" s="177" t="str">
        <f t="shared" si="78"/>
        <v/>
      </c>
      <c r="J448" s="317" t="str">
        <f t="shared" si="79"/>
        <v/>
      </c>
      <c r="K448" s="171" t="str">
        <f t="shared" si="80"/>
        <v/>
      </c>
      <c r="L448" s="320">
        <f t="shared" si="83"/>
        <v>0</v>
      </c>
      <c r="M448" s="307"/>
      <c r="N448" s="216">
        <f t="shared" si="88"/>
        <v>0</v>
      </c>
      <c r="R448" s="188"/>
      <c r="S448" s="191"/>
      <c r="T448" s="190"/>
    </row>
    <row r="449" spans="1:20" ht="13.75" thickBot="1" x14ac:dyDescent="0.85">
      <c r="A449" s="79">
        <f t="shared" si="84"/>
        <v>431</v>
      </c>
      <c r="B449" s="174">
        <f t="shared" si="85"/>
        <v>315</v>
      </c>
      <c r="C449" s="175" t="str">
        <f t="shared" si="86"/>
        <v/>
      </c>
      <c r="D449" s="176" t="str">
        <f t="shared" si="87"/>
        <v/>
      </c>
      <c r="E449" s="167"/>
      <c r="F449" s="317" t="str">
        <f t="shared" si="81"/>
        <v/>
      </c>
      <c r="G449" s="316">
        <f t="shared" si="82"/>
        <v>0</v>
      </c>
      <c r="H449" s="177" t="str">
        <f t="shared" si="77"/>
        <v/>
      </c>
      <c r="I449" s="177" t="str">
        <f t="shared" si="78"/>
        <v/>
      </c>
      <c r="J449" s="317" t="str">
        <f t="shared" si="79"/>
        <v/>
      </c>
      <c r="K449" s="171" t="str">
        <f t="shared" si="80"/>
        <v/>
      </c>
      <c r="L449" s="320">
        <f t="shared" si="83"/>
        <v>0</v>
      </c>
      <c r="M449" s="307"/>
      <c r="N449" s="216">
        <f t="shared" si="88"/>
        <v>0</v>
      </c>
      <c r="R449" s="188"/>
      <c r="S449" s="191"/>
      <c r="T449" s="190"/>
    </row>
    <row r="450" spans="1:20" ht="13.75" thickBot="1" x14ac:dyDescent="0.85">
      <c r="A450" s="79">
        <f t="shared" si="84"/>
        <v>432</v>
      </c>
      <c r="B450" s="174">
        <f t="shared" si="85"/>
        <v>315</v>
      </c>
      <c r="C450" s="175" t="str">
        <f t="shared" si="86"/>
        <v/>
      </c>
      <c r="D450" s="176" t="str">
        <f t="shared" si="87"/>
        <v/>
      </c>
      <c r="E450" s="167"/>
      <c r="F450" s="317" t="str">
        <f t="shared" si="81"/>
        <v/>
      </c>
      <c r="G450" s="316">
        <f t="shared" si="82"/>
        <v>0</v>
      </c>
      <c r="H450" s="177" t="str">
        <f t="shared" si="77"/>
        <v/>
      </c>
      <c r="I450" s="177" t="str">
        <f t="shared" si="78"/>
        <v/>
      </c>
      <c r="J450" s="317" t="str">
        <f t="shared" si="79"/>
        <v/>
      </c>
      <c r="K450" s="171" t="str">
        <f t="shared" si="80"/>
        <v/>
      </c>
      <c r="L450" s="320">
        <f t="shared" si="83"/>
        <v>0</v>
      </c>
      <c r="M450" s="307"/>
      <c r="N450" s="216">
        <f t="shared" si="88"/>
        <v>0</v>
      </c>
      <c r="R450" s="188"/>
      <c r="S450" s="191"/>
      <c r="T450" s="190"/>
    </row>
    <row r="451" spans="1:20" ht="13.75" thickBot="1" x14ac:dyDescent="0.85">
      <c r="A451" s="79">
        <f t="shared" si="84"/>
        <v>433</v>
      </c>
      <c r="B451" s="174">
        <f t="shared" si="85"/>
        <v>315</v>
      </c>
      <c r="C451" s="175" t="str">
        <f t="shared" si="86"/>
        <v/>
      </c>
      <c r="D451" s="176" t="str">
        <f t="shared" si="87"/>
        <v/>
      </c>
      <c r="E451" s="167"/>
      <c r="F451" s="317" t="str">
        <f t="shared" si="81"/>
        <v/>
      </c>
      <c r="G451" s="316">
        <f t="shared" si="82"/>
        <v>0</v>
      </c>
      <c r="H451" s="177" t="str">
        <f t="shared" si="77"/>
        <v/>
      </c>
      <c r="I451" s="177" t="str">
        <f t="shared" si="78"/>
        <v/>
      </c>
      <c r="J451" s="317" t="str">
        <f t="shared" si="79"/>
        <v/>
      </c>
      <c r="K451" s="171" t="str">
        <f t="shared" si="80"/>
        <v/>
      </c>
      <c r="L451" s="320">
        <f t="shared" si="83"/>
        <v>0</v>
      </c>
      <c r="M451" s="307"/>
      <c r="N451" s="216">
        <f t="shared" si="88"/>
        <v>0</v>
      </c>
      <c r="R451" s="188"/>
      <c r="S451" s="191"/>
      <c r="T451" s="190"/>
    </row>
    <row r="452" spans="1:20" ht="13.75" thickBot="1" x14ac:dyDescent="0.85">
      <c r="A452" s="79">
        <f t="shared" si="84"/>
        <v>434</v>
      </c>
      <c r="B452" s="174">
        <f t="shared" si="85"/>
        <v>315</v>
      </c>
      <c r="C452" s="175" t="str">
        <f t="shared" si="86"/>
        <v/>
      </c>
      <c r="D452" s="176" t="str">
        <f t="shared" si="87"/>
        <v/>
      </c>
      <c r="E452" s="167"/>
      <c r="F452" s="317" t="str">
        <f t="shared" si="81"/>
        <v/>
      </c>
      <c r="G452" s="316">
        <f t="shared" si="82"/>
        <v>0</v>
      </c>
      <c r="H452" s="177" t="str">
        <f t="shared" si="77"/>
        <v/>
      </c>
      <c r="I452" s="177" t="str">
        <f t="shared" si="78"/>
        <v/>
      </c>
      <c r="J452" s="317" t="str">
        <f t="shared" si="79"/>
        <v/>
      </c>
      <c r="K452" s="171" t="str">
        <f t="shared" si="80"/>
        <v/>
      </c>
      <c r="L452" s="320">
        <f t="shared" si="83"/>
        <v>0</v>
      </c>
      <c r="M452" s="307"/>
      <c r="N452" s="216">
        <f t="shared" si="88"/>
        <v>0</v>
      </c>
      <c r="R452" s="188"/>
      <c r="S452" s="191"/>
      <c r="T452" s="190"/>
    </row>
    <row r="453" spans="1:20" ht="13.75" thickBot="1" x14ac:dyDescent="0.85">
      <c r="A453" s="79">
        <f t="shared" si="84"/>
        <v>435</v>
      </c>
      <c r="B453" s="174">
        <f t="shared" si="85"/>
        <v>315</v>
      </c>
      <c r="C453" s="175" t="str">
        <f t="shared" si="86"/>
        <v/>
      </c>
      <c r="D453" s="176" t="str">
        <f t="shared" si="87"/>
        <v/>
      </c>
      <c r="E453" s="167"/>
      <c r="F453" s="317" t="str">
        <f t="shared" si="81"/>
        <v/>
      </c>
      <c r="G453" s="316">
        <f t="shared" si="82"/>
        <v>0</v>
      </c>
      <c r="H453" s="177" t="str">
        <f t="shared" si="77"/>
        <v/>
      </c>
      <c r="I453" s="177" t="str">
        <f t="shared" si="78"/>
        <v/>
      </c>
      <c r="J453" s="317" t="str">
        <f t="shared" si="79"/>
        <v/>
      </c>
      <c r="K453" s="171" t="str">
        <f t="shared" si="80"/>
        <v/>
      </c>
      <c r="L453" s="320">
        <f t="shared" si="83"/>
        <v>0</v>
      </c>
      <c r="M453" s="307"/>
      <c r="N453" s="216">
        <f t="shared" si="88"/>
        <v>0</v>
      </c>
      <c r="R453" s="188"/>
      <c r="S453" s="191"/>
      <c r="T453" s="190"/>
    </row>
    <row r="454" spans="1:20" ht="13.75" thickBot="1" x14ac:dyDescent="0.85">
      <c r="A454" s="79">
        <f t="shared" si="84"/>
        <v>436</v>
      </c>
      <c r="B454" s="174">
        <f t="shared" si="85"/>
        <v>315</v>
      </c>
      <c r="C454" s="175" t="str">
        <f t="shared" si="86"/>
        <v/>
      </c>
      <c r="D454" s="176" t="str">
        <f t="shared" si="87"/>
        <v/>
      </c>
      <c r="E454" s="167"/>
      <c r="F454" s="317" t="str">
        <f t="shared" si="81"/>
        <v/>
      </c>
      <c r="G454" s="316">
        <f t="shared" si="82"/>
        <v>0</v>
      </c>
      <c r="H454" s="177" t="str">
        <f t="shared" si="77"/>
        <v/>
      </c>
      <c r="I454" s="177" t="str">
        <f t="shared" si="78"/>
        <v/>
      </c>
      <c r="J454" s="317" t="str">
        <f t="shared" si="79"/>
        <v/>
      </c>
      <c r="K454" s="171" t="str">
        <f t="shared" si="80"/>
        <v/>
      </c>
      <c r="L454" s="320">
        <f t="shared" si="83"/>
        <v>0</v>
      </c>
      <c r="M454" s="307"/>
      <c r="N454" s="216">
        <f t="shared" si="88"/>
        <v>0</v>
      </c>
      <c r="R454" s="188"/>
      <c r="S454" s="191"/>
      <c r="T454" s="190"/>
    </row>
    <row r="455" spans="1:20" ht="13.75" thickBot="1" x14ac:dyDescent="0.85">
      <c r="A455" s="79">
        <f t="shared" si="84"/>
        <v>437</v>
      </c>
      <c r="B455" s="174">
        <f t="shared" si="85"/>
        <v>315</v>
      </c>
      <c r="C455" s="175" t="str">
        <f t="shared" si="86"/>
        <v/>
      </c>
      <c r="D455" s="176" t="str">
        <f t="shared" si="87"/>
        <v/>
      </c>
      <c r="E455" s="167"/>
      <c r="F455" s="317" t="str">
        <f t="shared" si="81"/>
        <v/>
      </c>
      <c r="G455" s="316">
        <f t="shared" si="82"/>
        <v>0</v>
      </c>
      <c r="H455" s="177" t="str">
        <f t="shared" si="77"/>
        <v/>
      </c>
      <c r="I455" s="177" t="str">
        <f t="shared" si="78"/>
        <v/>
      </c>
      <c r="J455" s="317" t="str">
        <f t="shared" si="79"/>
        <v/>
      </c>
      <c r="K455" s="171" t="str">
        <f t="shared" si="80"/>
        <v/>
      </c>
      <c r="L455" s="320">
        <f t="shared" si="83"/>
        <v>0</v>
      </c>
      <c r="M455" s="307"/>
      <c r="N455" s="216">
        <f t="shared" si="88"/>
        <v>0</v>
      </c>
      <c r="R455" s="188"/>
      <c r="S455" s="191"/>
      <c r="T455" s="190"/>
    </row>
    <row r="456" spans="1:20" ht="13.75" thickBot="1" x14ac:dyDescent="0.85">
      <c r="A456" s="79">
        <f t="shared" si="84"/>
        <v>438</v>
      </c>
      <c r="B456" s="174">
        <f t="shared" si="85"/>
        <v>315</v>
      </c>
      <c r="C456" s="175" t="str">
        <f t="shared" si="86"/>
        <v/>
      </c>
      <c r="D456" s="176" t="str">
        <f t="shared" si="87"/>
        <v/>
      </c>
      <c r="E456" s="167"/>
      <c r="F456" s="317" t="str">
        <f t="shared" si="81"/>
        <v/>
      </c>
      <c r="G456" s="316">
        <f t="shared" si="82"/>
        <v>0</v>
      </c>
      <c r="H456" s="177" t="str">
        <f t="shared" si="77"/>
        <v/>
      </c>
      <c r="I456" s="177" t="str">
        <f t="shared" si="78"/>
        <v/>
      </c>
      <c r="J456" s="317" t="str">
        <f t="shared" si="79"/>
        <v/>
      </c>
      <c r="K456" s="171" t="str">
        <f t="shared" si="80"/>
        <v/>
      </c>
      <c r="L456" s="320">
        <f t="shared" si="83"/>
        <v>0</v>
      </c>
      <c r="M456" s="307"/>
      <c r="N456" s="216">
        <f t="shared" si="88"/>
        <v>0</v>
      </c>
      <c r="R456" s="188"/>
      <c r="S456" s="191"/>
      <c r="T456" s="190"/>
    </row>
    <row r="457" spans="1:20" ht="13.75" thickBot="1" x14ac:dyDescent="0.85">
      <c r="A457" s="79">
        <f t="shared" si="84"/>
        <v>439</v>
      </c>
      <c r="B457" s="174">
        <f t="shared" si="85"/>
        <v>315</v>
      </c>
      <c r="C457" s="175" t="str">
        <f t="shared" si="86"/>
        <v/>
      </c>
      <c r="D457" s="176" t="str">
        <f t="shared" si="87"/>
        <v/>
      </c>
      <c r="E457" s="167"/>
      <c r="F457" s="317" t="str">
        <f t="shared" si="81"/>
        <v/>
      </c>
      <c r="G457" s="316">
        <f t="shared" si="82"/>
        <v>0</v>
      </c>
      <c r="H457" s="177" t="str">
        <f t="shared" si="77"/>
        <v/>
      </c>
      <c r="I457" s="177" t="str">
        <f t="shared" si="78"/>
        <v/>
      </c>
      <c r="J457" s="317" t="str">
        <f t="shared" si="79"/>
        <v/>
      </c>
      <c r="K457" s="171" t="str">
        <f t="shared" si="80"/>
        <v/>
      </c>
      <c r="L457" s="320">
        <f t="shared" si="83"/>
        <v>0</v>
      </c>
      <c r="M457" s="307"/>
      <c r="N457" s="216">
        <f t="shared" si="88"/>
        <v>0</v>
      </c>
      <c r="R457" s="188"/>
      <c r="S457" s="191"/>
      <c r="T457" s="190"/>
    </row>
    <row r="458" spans="1:20" ht="13.75" thickBot="1" x14ac:dyDescent="0.85">
      <c r="A458" s="79">
        <f t="shared" si="84"/>
        <v>440</v>
      </c>
      <c r="B458" s="174">
        <f t="shared" si="85"/>
        <v>315</v>
      </c>
      <c r="C458" s="175" t="str">
        <f t="shared" si="86"/>
        <v/>
      </c>
      <c r="D458" s="176" t="str">
        <f t="shared" si="87"/>
        <v/>
      </c>
      <c r="E458" s="181">
        <f>SUM(D449:D458)</f>
        <v>0</v>
      </c>
      <c r="F458" s="317" t="str">
        <f t="shared" si="81"/>
        <v/>
      </c>
      <c r="G458" s="316">
        <f t="shared" si="82"/>
        <v>0</v>
      </c>
      <c r="H458" s="177" t="str">
        <f t="shared" si="77"/>
        <v/>
      </c>
      <c r="I458" s="177" t="str">
        <f t="shared" si="78"/>
        <v/>
      </c>
      <c r="J458" s="317" t="str">
        <f t="shared" si="79"/>
        <v/>
      </c>
      <c r="K458" s="171" t="str">
        <f t="shared" si="80"/>
        <v/>
      </c>
      <c r="L458" s="320">
        <f t="shared" si="83"/>
        <v>0</v>
      </c>
      <c r="M458" s="307"/>
      <c r="N458" s="216">
        <f t="shared" si="88"/>
        <v>0</v>
      </c>
      <c r="R458" s="188"/>
      <c r="S458" s="191"/>
      <c r="T458" s="190"/>
    </row>
    <row r="459" spans="1:20" ht="13.75" thickBot="1" x14ac:dyDescent="0.85">
      <c r="A459" s="79">
        <f t="shared" si="84"/>
        <v>441</v>
      </c>
      <c r="B459" s="174">
        <f t="shared" si="85"/>
        <v>315</v>
      </c>
      <c r="C459" s="175" t="str">
        <f t="shared" si="86"/>
        <v/>
      </c>
      <c r="D459" s="176" t="str">
        <f t="shared" si="87"/>
        <v/>
      </c>
      <c r="E459" s="167"/>
      <c r="F459" s="317" t="str">
        <f t="shared" si="81"/>
        <v/>
      </c>
      <c r="G459" s="316">
        <f t="shared" si="82"/>
        <v>0</v>
      </c>
      <c r="H459" s="177" t="str">
        <f t="shared" si="77"/>
        <v/>
      </c>
      <c r="I459" s="177" t="str">
        <f t="shared" si="78"/>
        <v/>
      </c>
      <c r="J459" s="317" t="str">
        <f t="shared" si="79"/>
        <v/>
      </c>
      <c r="K459" s="171" t="str">
        <f t="shared" si="80"/>
        <v/>
      </c>
      <c r="L459" s="320">
        <f t="shared" si="83"/>
        <v>0</v>
      </c>
      <c r="M459" s="307"/>
      <c r="N459" s="216">
        <f t="shared" si="88"/>
        <v>0</v>
      </c>
      <c r="R459" s="188"/>
      <c r="S459" s="191"/>
      <c r="T459" s="190"/>
    </row>
    <row r="460" spans="1:20" ht="13.75" thickBot="1" x14ac:dyDescent="0.85">
      <c r="A460" s="79">
        <f t="shared" si="84"/>
        <v>442</v>
      </c>
      <c r="B460" s="174">
        <f t="shared" si="85"/>
        <v>315</v>
      </c>
      <c r="C460" s="175" t="str">
        <f t="shared" si="86"/>
        <v/>
      </c>
      <c r="D460" s="176" t="str">
        <f t="shared" si="87"/>
        <v/>
      </c>
      <c r="E460" s="167"/>
      <c r="F460" s="317" t="str">
        <f t="shared" si="81"/>
        <v/>
      </c>
      <c r="G460" s="316">
        <f t="shared" si="82"/>
        <v>0</v>
      </c>
      <c r="H460" s="177" t="str">
        <f t="shared" si="77"/>
        <v/>
      </c>
      <c r="I460" s="177" t="str">
        <f t="shared" si="78"/>
        <v/>
      </c>
      <c r="J460" s="317" t="str">
        <f t="shared" si="79"/>
        <v/>
      </c>
      <c r="K460" s="171" t="str">
        <f t="shared" si="80"/>
        <v/>
      </c>
      <c r="L460" s="320">
        <f t="shared" si="83"/>
        <v>0</v>
      </c>
      <c r="M460" s="307"/>
      <c r="N460" s="216">
        <f t="shared" si="88"/>
        <v>0</v>
      </c>
      <c r="R460" s="188"/>
      <c r="S460" s="191"/>
      <c r="T460" s="190"/>
    </row>
    <row r="461" spans="1:20" ht="13.75" thickBot="1" x14ac:dyDescent="0.85">
      <c r="A461" s="79">
        <f t="shared" si="84"/>
        <v>443</v>
      </c>
      <c r="B461" s="174">
        <f t="shared" si="85"/>
        <v>315</v>
      </c>
      <c r="C461" s="175" t="str">
        <f t="shared" si="86"/>
        <v/>
      </c>
      <c r="D461" s="176" t="str">
        <f t="shared" si="87"/>
        <v/>
      </c>
      <c r="E461" s="167"/>
      <c r="F461" s="317" t="str">
        <f t="shared" si="81"/>
        <v/>
      </c>
      <c r="G461" s="316">
        <f t="shared" si="82"/>
        <v>0</v>
      </c>
      <c r="H461" s="177" t="str">
        <f t="shared" si="77"/>
        <v/>
      </c>
      <c r="I461" s="177" t="str">
        <f t="shared" si="78"/>
        <v/>
      </c>
      <c r="J461" s="317" t="str">
        <f t="shared" si="79"/>
        <v/>
      </c>
      <c r="K461" s="171" t="str">
        <f t="shared" si="80"/>
        <v/>
      </c>
      <c r="L461" s="320">
        <f t="shared" si="83"/>
        <v>0</v>
      </c>
      <c r="M461" s="307"/>
      <c r="N461" s="216">
        <f t="shared" si="88"/>
        <v>0</v>
      </c>
      <c r="R461" s="188"/>
      <c r="S461" s="191"/>
      <c r="T461" s="190"/>
    </row>
    <row r="462" spans="1:20" ht="13.75" thickBot="1" x14ac:dyDescent="0.85">
      <c r="A462" s="79">
        <f t="shared" si="84"/>
        <v>444</v>
      </c>
      <c r="B462" s="174">
        <f t="shared" si="85"/>
        <v>315</v>
      </c>
      <c r="C462" s="175" t="str">
        <f t="shared" si="86"/>
        <v/>
      </c>
      <c r="D462" s="176" t="str">
        <f t="shared" si="87"/>
        <v/>
      </c>
      <c r="E462" s="167"/>
      <c r="F462" s="317" t="str">
        <f t="shared" si="81"/>
        <v/>
      </c>
      <c r="G462" s="316">
        <f t="shared" si="82"/>
        <v>0</v>
      </c>
      <c r="H462" s="177" t="str">
        <f t="shared" si="77"/>
        <v/>
      </c>
      <c r="I462" s="177" t="str">
        <f t="shared" si="78"/>
        <v/>
      </c>
      <c r="J462" s="317" t="str">
        <f t="shared" si="79"/>
        <v/>
      </c>
      <c r="K462" s="171" t="str">
        <f t="shared" si="80"/>
        <v/>
      </c>
      <c r="L462" s="320">
        <f t="shared" si="83"/>
        <v>0</v>
      </c>
      <c r="M462" s="307"/>
      <c r="N462" s="216">
        <f t="shared" si="88"/>
        <v>0</v>
      </c>
      <c r="R462" s="188"/>
      <c r="S462" s="191"/>
      <c r="T462" s="190"/>
    </row>
    <row r="463" spans="1:20" ht="13.75" thickBot="1" x14ac:dyDescent="0.85">
      <c r="A463" s="79">
        <f t="shared" si="84"/>
        <v>445</v>
      </c>
      <c r="B463" s="174">
        <f t="shared" si="85"/>
        <v>315</v>
      </c>
      <c r="C463" s="175" t="str">
        <f t="shared" si="86"/>
        <v/>
      </c>
      <c r="D463" s="176" t="str">
        <f t="shared" si="87"/>
        <v/>
      </c>
      <c r="E463" s="167"/>
      <c r="F463" s="317" t="str">
        <f t="shared" si="81"/>
        <v/>
      </c>
      <c r="G463" s="316">
        <f t="shared" si="82"/>
        <v>0</v>
      </c>
      <c r="H463" s="177" t="str">
        <f t="shared" si="77"/>
        <v/>
      </c>
      <c r="I463" s="177" t="str">
        <f t="shared" si="78"/>
        <v/>
      </c>
      <c r="J463" s="317" t="str">
        <f t="shared" si="79"/>
        <v/>
      </c>
      <c r="K463" s="171" t="str">
        <f t="shared" si="80"/>
        <v/>
      </c>
      <c r="L463" s="320">
        <f t="shared" si="83"/>
        <v>0</v>
      </c>
      <c r="M463" s="307"/>
      <c r="N463" s="216">
        <f t="shared" si="88"/>
        <v>0</v>
      </c>
      <c r="R463" s="188"/>
      <c r="S463" s="191"/>
      <c r="T463" s="190"/>
    </row>
    <row r="464" spans="1:20" ht="13.75" thickBot="1" x14ac:dyDescent="0.85">
      <c r="A464" s="79">
        <f t="shared" si="84"/>
        <v>446</v>
      </c>
      <c r="B464" s="174">
        <f t="shared" si="85"/>
        <v>315</v>
      </c>
      <c r="C464" s="175" t="str">
        <f t="shared" si="86"/>
        <v/>
      </c>
      <c r="D464" s="176" t="str">
        <f t="shared" si="87"/>
        <v/>
      </c>
      <c r="E464" s="167"/>
      <c r="F464" s="317" t="str">
        <f t="shared" si="81"/>
        <v/>
      </c>
      <c r="G464" s="316">
        <f t="shared" si="82"/>
        <v>0</v>
      </c>
      <c r="H464" s="177" t="str">
        <f t="shared" si="77"/>
        <v/>
      </c>
      <c r="I464" s="177" t="str">
        <f t="shared" si="78"/>
        <v/>
      </c>
      <c r="J464" s="317" t="str">
        <f t="shared" si="79"/>
        <v/>
      </c>
      <c r="K464" s="171" t="str">
        <f t="shared" si="80"/>
        <v/>
      </c>
      <c r="L464" s="320">
        <f t="shared" si="83"/>
        <v>0</v>
      </c>
      <c r="M464" s="307"/>
      <c r="N464" s="216">
        <f t="shared" si="88"/>
        <v>0</v>
      </c>
      <c r="R464" s="188"/>
      <c r="S464" s="191"/>
      <c r="T464" s="190"/>
    </row>
    <row r="465" spans="1:20" ht="13.75" thickBot="1" x14ac:dyDescent="0.85">
      <c r="A465" s="79">
        <f t="shared" si="84"/>
        <v>447</v>
      </c>
      <c r="B465" s="174">
        <f t="shared" si="85"/>
        <v>315</v>
      </c>
      <c r="C465" s="175" t="str">
        <f t="shared" si="86"/>
        <v/>
      </c>
      <c r="D465" s="176" t="str">
        <f t="shared" si="87"/>
        <v/>
      </c>
      <c r="E465" s="167"/>
      <c r="F465" s="317" t="str">
        <f t="shared" si="81"/>
        <v/>
      </c>
      <c r="G465" s="316">
        <f t="shared" si="82"/>
        <v>0</v>
      </c>
      <c r="H465" s="177" t="str">
        <f t="shared" si="77"/>
        <v/>
      </c>
      <c r="I465" s="177" t="str">
        <f t="shared" si="78"/>
        <v/>
      </c>
      <c r="J465" s="317" t="str">
        <f t="shared" si="79"/>
        <v/>
      </c>
      <c r="K465" s="171" t="str">
        <f t="shared" si="80"/>
        <v/>
      </c>
      <c r="L465" s="320">
        <f t="shared" si="83"/>
        <v>0</v>
      </c>
      <c r="M465" s="307"/>
      <c r="N465" s="216">
        <f t="shared" si="88"/>
        <v>0</v>
      </c>
      <c r="R465" s="188"/>
      <c r="S465" s="191"/>
      <c r="T465" s="190"/>
    </row>
    <row r="466" spans="1:20" ht="13.75" thickBot="1" x14ac:dyDescent="0.85">
      <c r="A466" s="79">
        <f t="shared" si="84"/>
        <v>448</v>
      </c>
      <c r="B466" s="174">
        <f t="shared" si="85"/>
        <v>315</v>
      </c>
      <c r="C466" s="175" t="str">
        <f t="shared" si="86"/>
        <v/>
      </c>
      <c r="D466" s="176" t="str">
        <f t="shared" si="87"/>
        <v/>
      </c>
      <c r="E466" s="167"/>
      <c r="F466" s="317" t="str">
        <f t="shared" si="81"/>
        <v/>
      </c>
      <c r="G466" s="316">
        <f t="shared" si="82"/>
        <v>0</v>
      </c>
      <c r="H466" s="177" t="str">
        <f t="shared" si="77"/>
        <v/>
      </c>
      <c r="I466" s="177" t="str">
        <f t="shared" si="78"/>
        <v/>
      </c>
      <c r="J466" s="317" t="str">
        <f t="shared" si="79"/>
        <v/>
      </c>
      <c r="K466" s="171" t="str">
        <f t="shared" si="80"/>
        <v/>
      </c>
      <c r="L466" s="320">
        <f t="shared" si="83"/>
        <v>0</v>
      </c>
      <c r="M466" s="307"/>
      <c r="N466" s="216">
        <f t="shared" si="88"/>
        <v>0</v>
      </c>
      <c r="R466" s="188"/>
      <c r="S466" s="191"/>
      <c r="T466" s="190"/>
    </row>
    <row r="467" spans="1:20" ht="13.75" thickBot="1" x14ac:dyDescent="0.85">
      <c r="A467" s="79">
        <f t="shared" si="84"/>
        <v>449</v>
      </c>
      <c r="B467" s="174">
        <f t="shared" si="85"/>
        <v>315</v>
      </c>
      <c r="C467" s="175" t="str">
        <f t="shared" si="86"/>
        <v/>
      </c>
      <c r="D467" s="176" t="str">
        <f t="shared" si="87"/>
        <v/>
      </c>
      <c r="E467" s="167"/>
      <c r="F467" s="317" t="str">
        <f t="shared" si="81"/>
        <v/>
      </c>
      <c r="G467" s="316">
        <f t="shared" si="82"/>
        <v>0</v>
      </c>
      <c r="H467" s="177" t="str">
        <f t="shared" ref="H467:H518" si="89">IF(M467&gt;0,($K$13*F467),"")</f>
        <v/>
      </c>
      <c r="I467" s="177" t="str">
        <f t="shared" ref="I467:I518" si="90">IF(M467&gt;0,($K$15*F467),"")</f>
        <v/>
      </c>
      <c r="J467" s="317" t="str">
        <f t="shared" ref="J467:J518" si="91">IF(M467&gt;0,((F467*$K$9)*$O$12),"")</f>
        <v/>
      </c>
      <c r="K467" s="171" t="str">
        <f t="shared" ref="K467:K518" si="92">IF(G467&gt;$I$12,((G467-$I$12)*$K$17),"")</f>
        <v/>
      </c>
      <c r="L467" s="320">
        <f t="shared" si="83"/>
        <v>0</v>
      </c>
      <c r="M467" s="307"/>
      <c r="N467" s="216">
        <f t="shared" si="88"/>
        <v>0</v>
      </c>
      <c r="R467" s="188"/>
      <c r="S467" s="191"/>
      <c r="T467" s="190"/>
    </row>
    <row r="468" spans="1:20" ht="13.75" thickBot="1" x14ac:dyDescent="0.85">
      <c r="A468" s="79">
        <f t="shared" si="84"/>
        <v>450</v>
      </c>
      <c r="B468" s="174">
        <f t="shared" si="85"/>
        <v>315</v>
      </c>
      <c r="C468" s="175" t="str">
        <f t="shared" si="86"/>
        <v/>
      </c>
      <c r="D468" s="176" t="str">
        <f t="shared" si="87"/>
        <v/>
      </c>
      <c r="E468" s="181">
        <f>SUM(D459:D468)</f>
        <v>0</v>
      </c>
      <c r="F468" s="317" t="str">
        <f t="shared" ref="F468:F518" si="93">IF(M468&gt;0,(F467+D468),"")</f>
        <v/>
      </c>
      <c r="G468" s="316">
        <f t="shared" ref="G468:G518" si="94">IF(M468&gt;0,(F468+$E$17+$I$13),0)</f>
        <v>0</v>
      </c>
      <c r="H468" s="177" t="str">
        <f t="shared" si="89"/>
        <v/>
      </c>
      <c r="I468" s="177" t="str">
        <f t="shared" si="90"/>
        <v/>
      </c>
      <c r="J468" s="317" t="str">
        <f t="shared" si="91"/>
        <v/>
      </c>
      <c r="K468" s="171" t="str">
        <f t="shared" si="92"/>
        <v/>
      </c>
      <c r="L468" s="320">
        <f t="shared" ref="L468:L518" si="95">0.052*K$12*G468</f>
        <v>0</v>
      </c>
      <c r="M468" s="307"/>
      <c r="N468" s="216">
        <f t="shared" si="88"/>
        <v>0</v>
      </c>
      <c r="R468" s="188"/>
      <c r="S468" s="191"/>
      <c r="T468" s="190"/>
    </row>
    <row r="469" spans="1:20" ht="13.75" thickBot="1" x14ac:dyDescent="0.85">
      <c r="A469" s="79">
        <f t="shared" ref="A469:A518" si="96">A468+1</f>
        <v>451</v>
      </c>
      <c r="B469" s="174">
        <f t="shared" ref="B469:B518" si="97">IF(M469&lt;=1,(0),IF(M469&lt;3600,(1),IF(M469&gt;=3601,(2),"")))+B468</f>
        <v>315</v>
      </c>
      <c r="C469" s="175" t="str">
        <f t="shared" ref="C469:C518" si="98">IF(M469&gt;0,($I$14-B469),"")</f>
        <v/>
      </c>
      <c r="D469" s="176" t="str">
        <f t="shared" ref="D469:D518" si="99">IF(M469&gt;0,(M469/100),"")</f>
        <v/>
      </c>
      <c r="E469" s="167"/>
      <c r="F469" s="317" t="str">
        <f t="shared" si="93"/>
        <v/>
      </c>
      <c r="G469" s="316">
        <f t="shared" si="94"/>
        <v>0</v>
      </c>
      <c r="H469" s="177" t="str">
        <f t="shared" si="89"/>
        <v/>
      </c>
      <c r="I469" s="177" t="str">
        <f t="shared" si="90"/>
        <v/>
      </c>
      <c r="J469" s="317" t="str">
        <f t="shared" si="91"/>
        <v/>
      </c>
      <c r="K469" s="171" t="str">
        <f t="shared" si="92"/>
        <v/>
      </c>
      <c r="L469" s="320">
        <f t="shared" si="95"/>
        <v>0</v>
      </c>
      <c r="M469" s="307"/>
      <c r="N469" s="216">
        <f t="shared" si="88"/>
        <v>0</v>
      </c>
      <c r="R469" s="188"/>
      <c r="S469" s="191"/>
      <c r="T469" s="190"/>
    </row>
    <row r="470" spans="1:20" ht="13.75" thickBot="1" x14ac:dyDescent="0.85">
      <c r="A470" s="79">
        <f t="shared" si="96"/>
        <v>452</v>
      </c>
      <c r="B470" s="174">
        <f t="shared" si="97"/>
        <v>315</v>
      </c>
      <c r="C470" s="175" t="str">
        <f t="shared" si="98"/>
        <v/>
      </c>
      <c r="D470" s="176" t="str">
        <f t="shared" si="99"/>
        <v/>
      </c>
      <c r="E470" s="167"/>
      <c r="F470" s="317" t="str">
        <f t="shared" si="93"/>
        <v/>
      </c>
      <c r="G470" s="316">
        <f t="shared" si="94"/>
        <v>0</v>
      </c>
      <c r="H470" s="177" t="str">
        <f t="shared" si="89"/>
        <v/>
      </c>
      <c r="I470" s="177" t="str">
        <f t="shared" si="90"/>
        <v/>
      </c>
      <c r="J470" s="317" t="str">
        <f t="shared" si="91"/>
        <v/>
      </c>
      <c r="K470" s="171" t="str">
        <f t="shared" si="92"/>
        <v/>
      </c>
      <c r="L470" s="320">
        <f t="shared" si="95"/>
        <v>0</v>
      </c>
      <c r="M470" s="307"/>
      <c r="N470" s="216">
        <f t="shared" si="88"/>
        <v>0</v>
      </c>
      <c r="R470" s="188"/>
      <c r="S470" s="191"/>
      <c r="T470" s="190"/>
    </row>
    <row r="471" spans="1:20" ht="13.75" thickBot="1" x14ac:dyDescent="0.85">
      <c r="A471" s="79">
        <f t="shared" si="96"/>
        <v>453</v>
      </c>
      <c r="B471" s="174">
        <f t="shared" si="97"/>
        <v>315</v>
      </c>
      <c r="C471" s="175" t="str">
        <f t="shared" si="98"/>
        <v/>
      </c>
      <c r="D471" s="176" t="str">
        <f t="shared" si="99"/>
        <v/>
      </c>
      <c r="E471" s="167"/>
      <c r="F471" s="317" t="str">
        <f t="shared" si="93"/>
        <v/>
      </c>
      <c r="G471" s="316">
        <f t="shared" si="94"/>
        <v>0</v>
      </c>
      <c r="H471" s="177" t="str">
        <f t="shared" si="89"/>
        <v/>
      </c>
      <c r="I471" s="177" t="str">
        <f t="shared" si="90"/>
        <v/>
      </c>
      <c r="J471" s="317" t="str">
        <f t="shared" si="91"/>
        <v/>
      </c>
      <c r="K471" s="171" t="str">
        <f t="shared" si="92"/>
        <v/>
      </c>
      <c r="L471" s="320">
        <f t="shared" si="95"/>
        <v>0</v>
      </c>
      <c r="M471" s="307"/>
      <c r="N471" s="216">
        <f t="shared" si="88"/>
        <v>0</v>
      </c>
      <c r="R471" s="188"/>
      <c r="S471" s="191"/>
      <c r="T471" s="190"/>
    </row>
    <row r="472" spans="1:20" ht="13.75" thickBot="1" x14ac:dyDescent="0.85">
      <c r="A472" s="79">
        <f t="shared" si="96"/>
        <v>454</v>
      </c>
      <c r="B472" s="174">
        <f t="shared" si="97"/>
        <v>315</v>
      </c>
      <c r="C472" s="175" t="str">
        <f t="shared" si="98"/>
        <v/>
      </c>
      <c r="D472" s="176" t="str">
        <f t="shared" si="99"/>
        <v/>
      </c>
      <c r="E472" s="167"/>
      <c r="F472" s="317" t="str">
        <f t="shared" si="93"/>
        <v/>
      </c>
      <c r="G472" s="316">
        <f t="shared" si="94"/>
        <v>0</v>
      </c>
      <c r="H472" s="177" t="str">
        <f t="shared" si="89"/>
        <v/>
      </c>
      <c r="I472" s="177" t="str">
        <f t="shared" si="90"/>
        <v/>
      </c>
      <c r="J472" s="317" t="str">
        <f t="shared" si="91"/>
        <v/>
      </c>
      <c r="K472" s="171" t="str">
        <f t="shared" si="92"/>
        <v/>
      </c>
      <c r="L472" s="320">
        <f t="shared" si="95"/>
        <v>0</v>
      </c>
      <c r="M472" s="307"/>
      <c r="N472" s="216">
        <f t="shared" si="88"/>
        <v>0</v>
      </c>
      <c r="R472" s="188"/>
      <c r="S472" s="191"/>
      <c r="T472" s="190"/>
    </row>
    <row r="473" spans="1:20" ht="13.75" thickBot="1" x14ac:dyDescent="0.85">
      <c r="A473" s="79">
        <f t="shared" si="96"/>
        <v>455</v>
      </c>
      <c r="B473" s="174">
        <f t="shared" si="97"/>
        <v>315</v>
      </c>
      <c r="C473" s="175" t="str">
        <f t="shared" si="98"/>
        <v/>
      </c>
      <c r="D473" s="176" t="str">
        <f t="shared" si="99"/>
        <v/>
      </c>
      <c r="E473" s="167"/>
      <c r="F473" s="317" t="str">
        <f t="shared" si="93"/>
        <v/>
      </c>
      <c r="G473" s="316">
        <f t="shared" si="94"/>
        <v>0</v>
      </c>
      <c r="H473" s="177" t="str">
        <f t="shared" si="89"/>
        <v/>
      </c>
      <c r="I473" s="177" t="str">
        <f t="shared" si="90"/>
        <v/>
      </c>
      <c r="J473" s="317" t="str">
        <f t="shared" si="91"/>
        <v/>
      </c>
      <c r="K473" s="171" t="str">
        <f t="shared" si="92"/>
        <v/>
      </c>
      <c r="L473" s="320">
        <f t="shared" si="95"/>
        <v>0</v>
      </c>
      <c r="M473" s="307"/>
      <c r="N473" s="216">
        <f t="shared" si="88"/>
        <v>0</v>
      </c>
      <c r="R473" s="188"/>
      <c r="S473" s="191"/>
      <c r="T473" s="190"/>
    </row>
    <row r="474" spans="1:20" ht="13.75" thickBot="1" x14ac:dyDescent="0.85">
      <c r="A474" s="79">
        <f t="shared" si="96"/>
        <v>456</v>
      </c>
      <c r="B474" s="174">
        <f t="shared" si="97"/>
        <v>315</v>
      </c>
      <c r="C474" s="175" t="str">
        <f t="shared" si="98"/>
        <v/>
      </c>
      <c r="D474" s="176" t="str">
        <f t="shared" si="99"/>
        <v/>
      </c>
      <c r="E474" s="167"/>
      <c r="F474" s="317" t="str">
        <f t="shared" si="93"/>
        <v/>
      </c>
      <c r="G474" s="316">
        <f t="shared" si="94"/>
        <v>0</v>
      </c>
      <c r="H474" s="177" t="str">
        <f t="shared" si="89"/>
        <v/>
      </c>
      <c r="I474" s="177" t="str">
        <f t="shared" si="90"/>
        <v/>
      </c>
      <c r="J474" s="317" t="str">
        <f t="shared" si="91"/>
        <v/>
      </c>
      <c r="K474" s="171" t="str">
        <f t="shared" si="92"/>
        <v/>
      </c>
      <c r="L474" s="320">
        <f t="shared" si="95"/>
        <v>0</v>
      </c>
      <c r="M474" s="307"/>
      <c r="N474" s="216">
        <f t="shared" si="88"/>
        <v>0</v>
      </c>
      <c r="R474" s="188"/>
      <c r="S474" s="191"/>
      <c r="T474" s="190"/>
    </row>
    <row r="475" spans="1:20" ht="13.75" thickBot="1" x14ac:dyDescent="0.85">
      <c r="A475" s="79">
        <f t="shared" si="96"/>
        <v>457</v>
      </c>
      <c r="B475" s="174">
        <f t="shared" si="97"/>
        <v>315</v>
      </c>
      <c r="C475" s="175" t="str">
        <f t="shared" si="98"/>
        <v/>
      </c>
      <c r="D475" s="176" t="str">
        <f t="shared" si="99"/>
        <v/>
      </c>
      <c r="E475" s="167"/>
      <c r="F475" s="317" t="str">
        <f t="shared" si="93"/>
        <v/>
      </c>
      <c r="G475" s="316">
        <f t="shared" si="94"/>
        <v>0</v>
      </c>
      <c r="H475" s="177" t="str">
        <f t="shared" si="89"/>
        <v/>
      </c>
      <c r="I475" s="177" t="str">
        <f t="shared" si="90"/>
        <v/>
      </c>
      <c r="J475" s="317" t="str">
        <f t="shared" si="91"/>
        <v/>
      </c>
      <c r="K475" s="171" t="str">
        <f t="shared" si="92"/>
        <v/>
      </c>
      <c r="L475" s="320">
        <f t="shared" si="95"/>
        <v>0</v>
      </c>
      <c r="M475" s="307"/>
      <c r="N475" s="216">
        <f t="shared" si="88"/>
        <v>0</v>
      </c>
      <c r="R475" s="188"/>
      <c r="S475" s="191"/>
      <c r="T475" s="190"/>
    </row>
    <row r="476" spans="1:20" ht="13.75" thickBot="1" x14ac:dyDescent="0.85">
      <c r="A476" s="79">
        <f t="shared" si="96"/>
        <v>458</v>
      </c>
      <c r="B476" s="174">
        <f t="shared" si="97"/>
        <v>315</v>
      </c>
      <c r="C476" s="175" t="str">
        <f t="shared" si="98"/>
        <v/>
      </c>
      <c r="D476" s="176" t="str">
        <f t="shared" si="99"/>
        <v/>
      </c>
      <c r="E476" s="167"/>
      <c r="F476" s="317" t="str">
        <f t="shared" si="93"/>
        <v/>
      </c>
      <c r="G476" s="316">
        <f t="shared" si="94"/>
        <v>0</v>
      </c>
      <c r="H476" s="177" t="str">
        <f t="shared" si="89"/>
        <v/>
      </c>
      <c r="I476" s="177" t="str">
        <f t="shared" si="90"/>
        <v/>
      </c>
      <c r="J476" s="317" t="str">
        <f t="shared" si="91"/>
        <v/>
      </c>
      <c r="K476" s="171" t="str">
        <f t="shared" si="92"/>
        <v/>
      </c>
      <c r="L476" s="320">
        <f t="shared" si="95"/>
        <v>0</v>
      </c>
      <c r="M476" s="307"/>
      <c r="N476" s="216">
        <f t="shared" si="88"/>
        <v>0</v>
      </c>
      <c r="R476" s="188"/>
      <c r="S476" s="191"/>
      <c r="T476" s="190"/>
    </row>
    <row r="477" spans="1:20" ht="13.75" thickBot="1" x14ac:dyDescent="0.85">
      <c r="A477" s="79">
        <f t="shared" si="96"/>
        <v>459</v>
      </c>
      <c r="B477" s="174">
        <f t="shared" si="97"/>
        <v>315</v>
      </c>
      <c r="C477" s="175" t="str">
        <f t="shared" si="98"/>
        <v/>
      </c>
      <c r="D477" s="176" t="str">
        <f t="shared" si="99"/>
        <v/>
      </c>
      <c r="E477" s="167"/>
      <c r="F477" s="317" t="str">
        <f t="shared" si="93"/>
        <v/>
      </c>
      <c r="G477" s="316">
        <f t="shared" si="94"/>
        <v>0</v>
      </c>
      <c r="H477" s="177" t="str">
        <f t="shared" si="89"/>
        <v/>
      </c>
      <c r="I477" s="177" t="str">
        <f t="shared" si="90"/>
        <v/>
      </c>
      <c r="J477" s="317" t="str">
        <f t="shared" si="91"/>
        <v/>
      </c>
      <c r="K477" s="171" t="str">
        <f t="shared" si="92"/>
        <v/>
      </c>
      <c r="L477" s="320">
        <f t="shared" si="95"/>
        <v>0</v>
      </c>
      <c r="M477" s="307"/>
      <c r="N477" s="216">
        <f t="shared" si="88"/>
        <v>0</v>
      </c>
      <c r="R477" s="188"/>
      <c r="S477" s="191"/>
      <c r="T477" s="190"/>
    </row>
    <row r="478" spans="1:20" ht="13.75" thickBot="1" x14ac:dyDescent="0.85">
      <c r="A478" s="79">
        <f t="shared" si="96"/>
        <v>460</v>
      </c>
      <c r="B478" s="174">
        <f t="shared" si="97"/>
        <v>315</v>
      </c>
      <c r="C478" s="175" t="str">
        <f t="shared" si="98"/>
        <v/>
      </c>
      <c r="D478" s="176" t="str">
        <f t="shared" si="99"/>
        <v/>
      </c>
      <c r="E478" s="181">
        <f>SUM(D469:D478)</f>
        <v>0</v>
      </c>
      <c r="F478" s="317" t="str">
        <f t="shared" si="93"/>
        <v/>
      </c>
      <c r="G478" s="316">
        <f t="shared" si="94"/>
        <v>0</v>
      </c>
      <c r="H478" s="177" t="str">
        <f t="shared" si="89"/>
        <v/>
      </c>
      <c r="I478" s="177" t="str">
        <f t="shared" si="90"/>
        <v/>
      </c>
      <c r="J478" s="317" t="str">
        <f t="shared" si="91"/>
        <v/>
      </c>
      <c r="K478" s="171" t="str">
        <f t="shared" si="92"/>
        <v/>
      </c>
      <c r="L478" s="320">
        <f t="shared" si="95"/>
        <v>0</v>
      </c>
      <c r="M478" s="307"/>
      <c r="N478" s="216">
        <f t="shared" si="88"/>
        <v>0</v>
      </c>
      <c r="R478" s="188"/>
      <c r="S478" s="191"/>
      <c r="T478" s="190"/>
    </row>
    <row r="479" spans="1:20" ht="13.75" thickBot="1" x14ac:dyDescent="0.85">
      <c r="A479" s="79">
        <f t="shared" si="96"/>
        <v>461</v>
      </c>
      <c r="B479" s="174">
        <f t="shared" si="97"/>
        <v>315</v>
      </c>
      <c r="C479" s="175" t="str">
        <f t="shared" si="98"/>
        <v/>
      </c>
      <c r="D479" s="176" t="str">
        <f t="shared" si="99"/>
        <v/>
      </c>
      <c r="E479" s="167"/>
      <c r="F479" s="317" t="str">
        <f t="shared" si="93"/>
        <v/>
      </c>
      <c r="G479" s="316">
        <f t="shared" si="94"/>
        <v>0</v>
      </c>
      <c r="H479" s="177" t="str">
        <f t="shared" si="89"/>
        <v/>
      </c>
      <c r="I479" s="177" t="str">
        <f t="shared" si="90"/>
        <v/>
      </c>
      <c r="J479" s="317" t="str">
        <f t="shared" si="91"/>
        <v/>
      </c>
      <c r="K479" s="171" t="str">
        <f t="shared" si="92"/>
        <v/>
      </c>
      <c r="L479" s="320">
        <f t="shared" si="95"/>
        <v>0</v>
      </c>
      <c r="M479" s="307"/>
      <c r="N479" s="216">
        <f t="shared" si="88"/>
        <v>0</v>
      </c>
      <c r="R479" s="188"/>
      <c r="S479" s="191"/>
      <c r="T479" s="190"/>
    </row>
    <row r="480" spans="1:20" ht="13.75" thickBot="1" x14ac:dyDescent="0.85">
      <c r="A480" s="79">
        <f t="shared" si="96"/>
        <v>462</v>
      </c>
      <c r="B480" s="174">
        <f t="shared" si="97"/>
        <v>315</v>
      </c>
      <c r="C480" s="175" t="str">
        <f t="shared" si="98"/>
        <v/>
      </c>
      <c r="D480" s="176" t="str">
        <f t="shared" si="99"/>
        <v/>
      </c>
      <c r="E480" s="167"/>
      <c r="F480" s="317" t="str">
        <f t="shared" si="93"/>
        <v/>
      </c>
      <c r="G480" s="316">
        <f t="shared" si="94"/>
        <v>0</v>
      </c>
      <c r="H480" s="177" t="str">
        <f t="shared" si="89"/>
        <v/>
      </c>
      <c r="I480" s="177" t="str">
        <f t="shared" si="90"/>
        <v/>
      </c>
      <c r="J480" s="317" t="str">
        <f t="shared" si="91"/>
        <v/>
      </c>
      <c r="K480" s="171" t="str">
        <f t="shared" si="92"/>
        <v/>
      </c>
      <c r="L480" s="320">
        <f t="shared" si="95"/>
        <v>0</v>
      </c>
      <c r="M480" s="307"/>
      <c r="N480" s="216">
        <f t="shared" si="88"/>
        <v>0</v>
      </c>
      <c r="R480" s="188"/>
      <c r="S480" s="191"/>
      <c r="T480" s="190"/>
    </row>
    <row r="481" spans="1:20" ht="13.75" thickBot="1" x14ac:dyDescent="0.85">
      <c r="A481" s="79">
        <f t="shared" si="96"/>
        <v>463</v>
      </c>
      <c r="B481" s="174">
        <f t="shared" si="97"/>
        <v>315</v>
      </c>
      <c r="C481" s="175" t="str">
        <f t="shared" si="98"/>
        <v/>
      </c>
      <c r="D481" s="176" t="str">
        <f t="shared" si="99"/>
        <v/>
      </c>
      <c r="E481" s="167"/>
      <c r="F481" s="317" t="str">
        <f t="shared" si="93"/>
        <v/>
      </c>
      <c r="G481" s="316">
        <f t="shared" si="94"/>
        <v>0</v>
      </c>
      <c r="H481" s="177" t="str">
        <f t="shared" si="89"/>
        <v/>
      </c>
      <c r="I481" s="177" t="str">
        <f t="shared" si="90"/>
        <v/>
      </c>
      <c r="J481" s="317" t="str">
        <f t="shared" si="91"/>
        <v/>
      </c>
      <c r="K481" s="171" t="str">
        <f t="shared" si="92"/>
        <v/>
      </c>
      <c r="L481" s="320">
        <f t="shared" si="95"/>
        <v>0</v>
      </c>
      <c r="M481" s="307"/>
      <c r="N481" s="216">
        <f t="shared" si="88"/>
        <v>0</v>
      </c>
      <c r="R481" s="188"/>
      <c r="S481" s="191"/>
      <c r="T481" s="190"/>
    </row>
    <row r="482" spans="1:20" ht="13.75" thickBot="1" x14ac:dyDescent="0.85">
      <c r="A482" s="79">
        <f t="shared" si="96"/>
        <v>464</v>
      </c>
      <c r="B482" s="174">
        <f t="shared" si="97"/>
        <v>315</v>
      </c>
      <c r="C482" s="175" t="str">
        <f t="shared" si="98"/>
        <v/>
      </c>
      <c r="D482" s="176" t="str">
        <f t="shared" si="99"/>
        <v/>
      </c>
      <c r="E482" s="167"/>
      <c r="F482" s="317" t="str">
        <f t="shared" si="93"/>
        <v/>
      </c>
      <c r="G482" s="316">
        <f t="shared" si="94"/>
        <v>0</v>
      </c>
      <c r="H482" s="177" t="str">
        <f t="shared" si="89"/>
        <v/>
      </c>
      <c r="I482" s="177" t="str">
        <f t="shared" si="90"/>
        <v/>
      </c>
      <c r="J482" s="317" t="str">
        <f t="shared" si="91"/>
        <v/>
      </c>
      <c r="K482" s="171" t="str">
        <f t="shared" si="92"/>
        <v/>
      </c>
      <c r="L482" s="320">
        <f t="shared" si="95"/>
        <v>0</v>
      </c>
      <c r="M482" s="307"/>
      <c r="N482" s="216">
        <f t="shared" si="88"/>
        <v>0</v>
      </c>
      <c r="R482" s="188"/>
      <c r="S482" s="191"/>
      <c r="T482" s="190"/>
    </row>
    <row r="483" spans="1:20" ht="13.75" thickBot="1" x14ac:dyDescent="0.85">
      <c r="A483" s="79">
        <f t="shared" si="96"/>
        <v>465</v>
      </c>
      <c r="B483" s="174">
        <f t="shared" si="97"/>
        <v>315</v>
      </c>
      <c r="C483" s="175" t="str">
        <f t="shared" si="98"/>
        <v/>
      </c>
      <c r="D483" s="176" t="str">
        <f t="shared" si="99"/>
        <v/>
      </c>
      <c r="E483" s="167"/>
      <c r="F483" s="317" t="str">
        <f t="shared" si="93"/>
        <v/>
      </c>
      <c r="G483" s="316">
        <f t="shared" si="94"/>
        <v>0</v>
      </c>
      <c r="H483" s="177" t="str">
        <f t="shared" si="89"/>
        <v/>
      </c>
      <c r="I483" s="177" t="str">
        <f t="shared" si="90"/>
        <v/>
      </c>
      <c r="J483" s="317" t="str">
        <f t="shared" si="91"/>
        <v/>
      </c>
      <c r="K483" s="171" t="str">
        <f t="shared" si="92"/>
        <v/>
      </c>
      <c r="L483" s="320">
        <f t="shared" si="95"/>
        <v>0</v>
      </c>
      <c r="M483" s="307"/>
      <c r="N483" s="216">
        <f t="shared" si="88"/>
        <v>0</v>
      </c>
      <c r="R483" s="188"/>
      <c r="S483" s="191"/>
      <c r="T483" s="190"/>
    </row>
    <row r="484" spans="1:20" ht="13.75" thickBot="1" x14ac:dyDescent="0.85">
      <c r="A484" s="79">
        <f t="shared" si="96"/>
        <v>466</v>
      </c>
      <c r="B484" s="174">
        <f t="shared" si="97"/>
        <v>315</v>
      </c>
      <c r="C484" s="175" t="str">
        <f t="shared" si="98"/>
        <v/>
      </c>
      <c r="D484" s="176" t="str">
        <f t="shared" si="99"/>
        <v/>
      </c>
      <c r="E484" s="167"/>
      <c r="F484" s="317" t="str">
        <f t="shared" si="93"/>
        <v/>
      </c>
      <c r="G484" s="316">
        <f t="shared" si="94"/>
        <v>0</v>
      </c>
      <c r="H484" s="177" t="str">
        <f t="shared" si="89"/>
        <v/>
      </c>
      <c r="I484" s="177" t="str">
        <f t="shared" si="90"/>
        <v/>
      </c>
      <c r="J484" s="317" t="str">
        <f t="shared" si="91"/>
        <v/>
      </c>
      <c r="K484" s="171" t="str">
        <f t="shared" si="92"/>
        <v/>
      </c>
      <c r="L484" s="320">
        <f t="shared" si="95"/>
        <v>0</v>
      </c>
      <c r="M484" s="307"/>
      <c r="N484" s="216">
        <f t="shared" si="88"/>
        <v>0</v>
      </c>
      <c r="R484" s="188"/>
      <c r="S484" s="191"/>
      <c r="T484" s="190"/>
    </row>
    <row r="485" spans="1:20" ht="13.75" thickBot="1" x14ac:dyDescent="0.85">
      <c r="A485" s="79">
        <f t="shared" si="96"/>
        <v>467</v>
      </c>
      <c r="B485" s="174">
        <f t="shared" si="97"/>
        <v>315</v>
      </c>
      <c r="C485" s="175" t="str">
        <f t="shared" si="98"/>
        <v/>
      </c>
      <c r="D485" s="176" t="str">
        <f t="shared" si="99"/>
        <v/>
      </c>
      <c r="E485" s="167"/>
      <c r="F485" s="317" t="str">
        <f t="shared" si="93"/>
        <v/>
      </c>
      <c r="G485" s="316">
        <f t="shared" si="94"/>
        <v>0</v>
      </c>
      <c r="H485" s="177" t="str">
        <f t="shared" si="89"/>
        <v/>
      </c>
      <c r="I485" s="177" t="str">
        <f t="shared" si="90"/>
        <v/>
      </c>
      <c r="J485" s="317" t="str">
        <f t="shared" si="91"/>
        <v/>
      </c>
      <c r="K485" s="171" t="str">
        <f t="shared" si="92"/>
        <v/>
      </c>
      <c r="L485" s="320">
        <f t="shared" si="95"/>
        <v>0</v>
      </c>
      <c r="M485" s="307"/>
      <c r="N485" s="216">
        <f t="shared" si="88"/>
        <v>0</v>
      </c>
      <c r="R485" s="188"/>
      <c r="S485" s="191"/>
      <c r="T485" s="190"/>
    </row>
    <row r="486" spans="1:20" ht="13.75" thickBot="1" x14ac:dyDescent="0.85">
      <c r="A486" s="79">
        <f t="shared" si="96"/>
        <v>468</v>
      </c>
      <c r="B486" s="174">
        <f t="shared" si="97"/>
        <v>315</v>
      </c>
      <c r="C486" s="175" t="str">
        <f t="shared" si="98"/>
        <v/>
      </c>
      <c r="D486" s="176" t="str">
        <f t="shared" si="99"/>
        <v/>
      </c>
      <c r="E486" s="167"/>
      <c r="F486" s="317" t="str">
        <f t="shared" si="93"/>
        <v/>
      </c>
      <c r="G486" s="316">
        <f t="shared" si="94"/>
        <v>0</v>
      </c>
      <c r="H486" s="177" t="str">
        <f t="shared" si="89"/>
        <v/>
      </c>
      <c r="I486" s="177" t="str">
        <f t="shared" si="90"/>
        <v/>
      </c>
      <c r="J486" s="317" t="str">
        <f t="shared" si="91"/>
        <v/>
      </c>
      <c r="K486" s="171" t="str">
        <f t="shared" si="92"/>
        <v/>
      </c>
      <c r="L486" s="320">
        <f t="shared" si="95"/>
        <v>0</v>
      </c>
      <c r="M486" s="307"/>
      <c r="N486" s="216">
        <f t="shared" si="88"/>
        <v>0</v>
      </c>
      <c r="R486" s="188"/>
      <c r="S486" s="191"/>
      <c r="T486" s="190"/>
    </row>
    <row r="487" spans="1:20" ht="13.75" thickBot="1" x14ac:dyDescent="0.85">
      <c r="A487" s="79">
        <f t="shared" si="96"/>
        <v>469</v>
      </c>
      <c r="B487" s="174">
        <f t="shared" si="97"/>
        <v>315</v>
      </c>
      <c r="C487" s="175" t="str">
        <f t="shared" si="98"/>
        <v/>
      </c>
      <c r="D487" s="176" t="str">
        <f t="shared" si="99"/>
        <v/>
      </c>
      <c r="E487" s="167"/>
      <c r="F487" s="317" t="str">
        <f t="shared" si="93"/>
        <v/>
      </c>
      <c r="G487" s="316">
        <f t="shared" si="94"/>
        <v>0</v>
      </c>
      <c r="H487" s="177" t="str">
        <f t="shared" si="89"/>
        <v/>
      </c>
      <c r="I487" s="177" t="str">
        <f t="shared" si="90"/>
        <v/>
      </c>
      <c r="J487" s="317" t="str">
        <f t="shared" si="91"/>
        <v/>
      </c>
      <c r="K487" s="171" t="str">
        <f t="shared" si="92"/>
        <v/>
      </c>
      <c r="L487" s="320">
        <f t="shared" si="95"/>
        <v>0</v>
      </c>
      <c r="M487" s="307"/>
      <c r="N487" s="216">
        <f t="shared" si="88"/>
        <v>0</v>
      </c>
      <c r="R487" s="188"/>
      <c r="S487" s="191"/>
      <c r="T487" s="190"/>
    </row>
    <row r="488" spans="1:20" ht="13.75" thickBot="1" x14ac:dyDescent="0.85">
      <c r="A488" s="79">
        <f t="shared" si="96"/>
        <v>470</v>
      </c>
      <c r="B488" s="174">
        <f t="shared" si="97"/>
        <v>315</v>
      </c>
      <c r="C488" s="175" t="str">
        <f t="shared" si="98"/>
        <v/>
      </c>
      <c r="D488" s="176" t="str">
        <f t="shared" si="99"/>
        <v/>
      </c>
      <c r="E488" s="181">
        <f>SUM(D479:D488)</f>
        <v>0</v>
      </c>
      <c r="F488" s="317" t="str">
        <f t="shared" si="93"/>
        <v/>
      </c>
      <c r="G488" s="316">
        <f t="shared" si="94"/>
        <v>0</v>
      </c>
      <c r="H488" s="177" t="str">
        <f t="shared" si="89"/>
        <v/>
      </c>
      <c r="I488" s="177" t="str">
        <f t="shared" si="90"/>
        <v/>
      </c>
      <c r="J488" s="317" t="str">
        <f t="shared" si="91"/>
        <v/>
      </c>
      <c r="K488" s="171" t="str">
        <f t="shared" si="92"/>
        <v/>
      </c>
      <c r="L488" s="320">
        <f t="shared" si="95"/>
        <v>0</v>
      </c>
      <c r="M488" s="307"/>
      <c r="N488" s="216">
        <f t="shared" si="88"/>
        <v>0</v>
      </c>
      <c r="R488" s="188"/>
      <c r="S488" s="191"/>
      <c r="T488" s="190"/>
    </row>
    <row r="489" spans="1:20" ht="13.75" thickBot="1" x14ac:dyDescent="0.85">
      <c r="A489" s="79">
        <f t="shared" si="96"/>
        <v>471</v>
      </c>
      <c r="B489" s="174">
        <f t="shared" si="97"/>
        <v>315</v>
      </c>
      <c r="C489" s="175" t="str">
        <f t="shared" si="98"/>
        <v/>
      </c>
      <c r="D489" s="176" t="str">
        <f t="shared" si="99"/>
        <v/>
      </c>
      <c r="E489" s="167"/>
      <c r="F489" s="317" t="str">
        <f t="shared" si="93"/>
        <v/>
      </c>
      <c r="G489" s="316">
        <f t="shared" si="94"/>
        <v>0</v>
      </c>
      <c r="H489" s="177" t="str">
        <f t="shared" si="89"/>
        <v/>
      </c>
      <c r="I489" s="177" t="str">
        <f t="shared" si="90"/>
        <v/>
      </c>
      <c r="J489" s="317" t="str">
        <f t="shared" si="91"/>
        <v/>
      </c>
      <c r="K489" s="171" t="str">
        <f t="shared" si="92"/>
        <v/>
      </c>
      <c r="L489" s="320">
        <f t="shared" si="95"/>
        <v>0</v>
      </c>
      <c r="M489" s="307"/>
      <c r="N489" s="216">
        <f t="shared" si="88"/>
        <v>0</v>
      </c>
      <c r="R489" s="188"/>
      <c r="S489" s="191"/>
      <c r="T489" s="190"/>
    </row>
    <row r="490" spans="1:20" ht="13.75" thickBot="1" x14ac:dyDescent="0.85">
      <c r="A490" s="79">
        <f t="shared" si="96"/>
        <v>472</v>
      </c>
      <c r="B490" s="174">
        <f t="shared" si="97"/>
        <v>315</v>
      </c>
      <c r="C490" s="175" t="str">
        <f t="shared" si="98"/>
        <v/>
      </c>
      <c r="D490" s="176" t="str">
        <f t="shared" si="99"/>
        <v/>
      </c>
      <c r="E490" s="167"/>
      <c r="F490" s="317" t="str">
        <f t="shared" si="93"/>
        <v/>
      </c>
      <c r="G490" s="316">
        <f t="shared" si="94"/>
        <v>0</v>
      </c>
      <c r="H490" s="177" t="str">
        <f t="shared" si="89"/>
        <v/>
      </c>
      <c r="I490" s="177" t="str">
        <f t="shared" si="90"/>
        <v/>
      </c>
      <c r="J490" s="317" t="str">
        <f t="shared" si="91"/>
        <v/>
      </c>
      <c r="K490" s="171" t="str">
        <f t="shared" si="92"/>
        <v/>
      </c>
      <c r="L490" s="320">
        <f t="shared" si="95"/>
        <v>0</v>
      </c>
      <c r="M490" s="307"/>
      <c r="N490" s="216">
        <f t="shared" si="88"/>
        <v>0</v>
      </c>
      <c r="R490" s="188"/>
      <c r="S490" s="191"/>
      <c r="T490" s="190"/>
    </row>
    <row r="491" spans="1:20" ht="13.75" thickBot="1" x14ac:dyDescent="0.85">
      <c r="A491" s="79">
        <f t="shared" si="96"/>
        <v>473</v>
      </c>
      <c r="B491" s="174">
        <f t="shared" si="97"/>
        <v>315</v>
      </c>
      <c r="C491" s="175" t="str">
        <f t="shared" si="98"/>
        <v/>
      </c>
      <c r="D491" s="176" t="str">
        <f t="shared" si="99"/>
        <v/>
      </c>
      <c r="E491" s="167"/>
      <c r="F491" s="317" t="str">
        <f t="shared" si="93"/>
        <v/>
      </c>
      <c r="G491" s="316">
        <f t="shared" si="94"/>
        <v>0</v>
      </c>
      <c r="H491" s="177" t="str">
        <f t="shared" si="89"/>
        <v/>
      </c>
      <c r="I491" s="177" t="str">
        <f t="shared" si="90"/>
        <v/>
      </c>
      <c r="J491" s="317" t="str">
        <f t="shared" si="91"/>
        <v/>
      </c>
      <c r="K491" s="171" t="str">
        <f t="shared" si="92"/>
        <v/>
      </c>
      <c r="L491" s="320">
        <f t="shared" si="95"/>
        <v>0</v>
      </c>
      <c r="M491" s="307"/>
      <c r="N491" s="216">
        <f t="shared" si="88"/>
        <v>0</v>
      </c>
      <c r="R491" s="188"/>
      <c r="S491" s="191"/>
      <c r="T491" s="190"/>
    </row>
    <row r="492" spans="1:20" ht="13.75" thickBot="1" x14ac:dyDescent="0.85">
      <c r="A492" s="79">
        <f t="shared" si="96"/>
        <v>474</v>
      </c>
      <c r="B492" s="174">
        <f t="shared" si="97"/>
        <v>315</v>
      </c>
      <c r="C492" s="175" t="str">
        <f t="shared" si="98"/>
        <v/>
      </c>
      <c r="D492" s="176" t="str">
        <f t="shared" si="99"/>
        <v/>
      </c>
      <c r="E492" s="167"/>
      <c r="F492" s="317" t="str">
        <f t="shared" si="93"/>
        <v/>
      </c>
      <c r="G492" s="316">
        <f t="shared" si="94"/>
        <v>0</v>
      </c>
      <c r="H492" s="177" t="str">
        <f t="shared" si="89"/>
        <v/>
      </c>
      <c r="I492" s="177" t="str">
        <f t="shared" si="90"/>
        <v/>
      </c>
      <c r="J492" s="317" t="str">
        <f t="shared" si="91"/>
        <v/>
      </c>
      <c r="K492" s="171" t="str">
        <f t="shared" si="92"/>
        <v/>
      </c>
      <c r="L492" s="320">
        <f t="shared" si="95"/>
        <v>0</v>
      </c>
      <c r="M492" s="307"/>
      <c r="N492" s="216">
        <f t="shared" si="88"/>
        <v>0</v>
      </c>
      <c r="R492" s="188"/>
      <c r="S492" s="191"/>
      <c r="T492" s="190"/>
    </row>
    <row r="493" spans="1:20" ht="13.75" thickBot="1" x14ac:dyDescent="0.85">
      <c r="A493" s="79">
        <f t="shared" si="96"/>
        <v>475</v>
      </c>
      <c r="B493" s="174">
        <f t="shared" si="97"/>
        <v>315</v>
      </c>
      <c r="C493" s="175" t="str">
        <f t="shared" si="98"/>
        <v/>
      </c>
      <c r="D493" s="176" t="str">
        <f t="shared" si="99"/>
        <v/>
      </c>
      <c r="E493" s="167"/>
      <c r="F493" s="317" t="str">
        <f t="shared" si="93"/>
        <v/>
      </c>
      <c r="G493" s="316">
        <f t="shared" si="94"/>
        <v>0</v>
      </c>
      <c r="H493" s="177" t="str">
        <f t="shared" si="89"/>
        <v/>
      </c>
      <c r="I493" s="177" t="str">
        <f t="shared" si="90"/>
        <v/>
      </c>
      <c r="J493" s="317" t="str">
        <f t="shared" si="91"/>
        <v/>
      </c>
      <c r="K493" s="171" t="str">
        <f t="shared" si="92"/>
        <v/>
      </c>
      <c r="L493" s="320">
        <f t="shared" si="95"/>
        <v>0</v>
      </c>
      <c r="M493" s="307"/>
      <c r="N493" s="216">
        <f t="shared" si="88"/>
        <v>0</v>
      </c>
      <c r="R493" s="188"/>
      <c r="S493" s="191"/>
      <c r="T493" s="190"/>
    </row>
    <row r="494" spans="1:20" ht="13.75" thickBot="1" x14ac:dyDescent="0.85">
      <c r="A494" s="79">
        <f t="shared" si="96"/>
        <v>476</v>
      </c>
      <c r="B494" s="174">
        <f t="shared" si="97"/>
        <v>315</v>
      </c>
      <c r="C494" s="175" t="str">
        <f t="shared" si="98"/>
        <v/>
      </c>
      <c r="D494" s="176" t="str">
        <f t="shared" si="99"/>
        <v/>
      </c>
      <c r="E494" s="167"/>
      <c r="F494" s="317" t="str">
        <f t="shared" si="93"/>
        <v/>
      </c>
      <c r="G494" s="316">
        <f t="shared" si="94"/>
        <v>0</v>
      </c>
      <c r="H494" s="177" t="str">
        <f t="shared" si="89"/>
        <v/>
      </c>
      <c r="I494" s="177" t="str">
        <f t="shared" si="90"/>
        <v/>
      </c>
      <c r="J494" s="317" t="str">
        <f t="shared" si="91"/>
        <v/>
      </c>
      <c r="K494" s="171" t="str">
        <f t="shared" si="92"/>
        <v/>
      </c>
      <c r="L494" s="320">
        <f t="shared" si="95"/>
        <v>0</v>
      </c>
      <c r="M494" s="307"/>
      <c r="N494" s="216">
        <f t="shared" si="88"/>
        <v>0</v>
      </c>
      <c r="R494" s="188"/>
      <c r="S494" s="191"/>
      <c r="T494" s="190"/>
    </row>
    <row r="495" spans="1:20" ht="13.75" thickBot="1" x14ac:dyDescent="0.85">
      <c r="A495" s="79">
        <f t="shared" si="96"/>
        <v>477</v>
      </c>
      <c r="B495" s="174">
        <f t="shared" si="97"/>
        <v>315</v>
      </c>
      <c r="C495" s="175" t="str">
        <f t="shared" si="98"/>
        <v/>
      </c>
      <c r="D495" s="176" t="str">
        <f t="shared" si="99"/>
        <v/>
      </c>
      <c r="E495" s="167"/>
      <c r="F495" s="317" t="str">
        <f t="shared" si="93"/>
        <v/>
      </c>
      <c r="G495" s="316">
        <f t="shared" si="94"/>
        <v>0</v>
      </c>
      <c r="H495" s="177" t="str">
        <f t="shared" si="89"/>
        <v/>
      </c>
      <c r="I495" s="177" t="str">
        <f t="shared" si="90"/>
        <v/>
      </c>
      <c r="J495" s="317" t="str">
        <f t="shared" si="91"/>
        <v/>
      </c>
      <c r="K495" s="171" t="str">
        <f t="shared" si="92"/>
        <v/>
      </c>
      <c r="L495" s="320">
        <f t="shared" si="95"/>
        <v>0</v>
      </c>
      <c r="M495" s="307"/>
      <c r="N495" s="216">
        <f t="shared" si="88"/>
        <v>0</v>
      </c>
      <c r="R495" s="188"/>
      <c r="S495" s="191"/>
      <c r="T495" s="190"/>
    </row>
    <row r="496" spans="1:20" ht="13.75" thickBot="1" x14ac:dyDescent="0.85">
      <c r="A496" s="79">
        <f t="shared" si="96"/>
        <v>478</v>
      </c>
      <c r="B496" s="174">
        <f t="shared" si="97"/>
        <v>315</v>
      </c>
      <c r="C496" s="175" t="str">
        <f t="shared" si="98"/>
        <v/>
      </c>
      <c r="D496" s="176" t="str">
        <f t="shared" si="99"/>
        <v/>
      </c>
      <c r="E496" s="167"/>
      <c r="F496" s="317" t="str">
        <f t="shared" si="93"/>
        <v/>
      </c>
      <c r="G496" s="316">
        <f t="shared" si="94"/>
        <v>0</v>
      </c>
      <c r="H496" s="177" t="str">
        <f t="shared" si="89"/>
        <v/>
      </c>
      <c r="I496" s="177" t="str">
        <f t="shared" si="90"/>
        <v/>
      </c>
      <c r="J496" s="317" t="str">
        <f t="shared" si="91"/>
        <v/>
      </c>
      <c r="K496" s="171" t="str">
        <f t="shared" si="92"/>
        <v/>
      </c>
      <c r="L496" s="320">
        <f t="shared" si="95"/>
        <v>0</v>
      </c>
      <c r="M496" s="307"/>
      <c r="N496" s="216">
        <f t="shared" si="88"/>
        <v>0</v>
      </c>
      <c r="R496" s="188"/>
      <c r="S496" s="191"/>
      <c r="T496" s="190"/>
    </row>
    <row r="497" spans="1:20" ht="13.75" thickBot="1" x14ac:dyDescent="0.85">
      <c r="A497" s="79">
        <f t="shared" si="96"/>
        <v>479</v>
      </c>
      <c r="B497" s="174">
        <f t="shared" si="97"/>
        <v>315</v>
      </c>
      <c r="C497" s="175" t="str">
        <f t="shared" si="98"/>
        <v/>
      </c>
      <c r="D497" s="176" t="str">
        <f t="shared" si="99"/>
        <v/>
      </c>
      <c r="E497" s="167"/>
      <c r="F497" s="317" t="str">
        <f t="shared" si="93"/>
        <v/>
      </c>
      <c r="G497" s="316">
        <f t="shared" si="94"/>
        <v>0</v>
      </c>
      <c r="H497" s="177" t="str">
        <f t="shared" si="89"/>
        <v/>
      </c>
      <c r="I497" s="177" t="str">
        <f t="shared" si="90"/>
        <v/>
      </c>
      <c r="J497" s="317" t="str">
        <f t="shared" si="91"/>
        <v/>
      </c>
      <c r="K497" s="171" t="str">
        <f t="shared" si="92"/>
        <v/>
      </c>
      <c r="L497" s="320">
        <f t="shared" si="95"/>
        <v>0</v>
      </c>
      <c r="M497" s="307"/>
      <c r="N497" s="216">
        <f t="shared" si="88"/>
        <v>0</v>
      </c>
      <c r="R497" s="188"/>
      <c r="S497" s="191"/>
      <c r="T497" s="190"/>
    </row>
    <row r="498" spans="1:20" ht="13.75" thickBot="1" x14ac:dyDescent="0.85">
      <c r="A498" s="79">
        <f t="shared" si="96"/>
        <v>480</v>
      </c>
      <c r="B498" s="174">
        <f t="shared" si="97"/>
        <v>315</v>
      </c>
      <c r="C498" s="175" t="str">
        <f t="shared" si="98"/>
        <v/>
      </c>
      <c r="D498" s="176" t="str">
        <f t="shared" si="99"/>
        <v/>
      </c>
      <c r="E498" s="181">
        <f>SUM(D489:D498)</f>
        <v>0</v>
      </c>
      <c r="F498" s="317" t="str">
        <f t="shared" si="93"/>
        <v/>
      </c>
      <c r="G498" s="316">
        <f t="shared" si="94"/>
        <v>0</v>
      </c>
      <c r="H498" s="177" t="str">
        <f t="shared" si="89"/>
        <v/>
      </c>
      <c r="I498" s="177" t="str">
        <f t="shared" si="90"/>
        <v/>
      </c>
      <c r="J498" s="317" t="str">
        <f t="shared" si="91"/>
        <v/>
      </c>
      <c r="K498" s="171" t="str">
        <f t="shared" si="92"/>
        <v/>
      </c>
      <c r="L498" s="320">
        <f t="shared" si="95"/>
        <v>0</v>
      </c>
      <c r="M498" s="307"/>
      <c r="N498" s="216">
        <f t="shared" si="88"/>
        <v>0</v>
      </c>
      <c r="R498" s="188"/>
      <c r="S498" s="191"/>
      <c r="T498" s="190"/>
    </row>
    <row r="499" spans="1:20" ht="13.75" thickBot="1" x14ac:dyDescent="0.85">
      <c r="A499" s="79">
        <f t="shared" si="96"/>
        <v>481</v>
      </c>
      <c r="B499" s="174">
        <f t="shared" si="97"/>
        <v>315</v>
      </c>
      <c r="C499" s="175" t="str">
        <f t="shared" si="98"/>
        <v/>
      </c>
      <c r="D499" s="176" t="str">
        <f t="shared" si="99"/>
        <v/>
      </c>
      <c r="E499" s="167"/>
      <c r="F499" s="317" t="str">
        <f t="shared" si="93"/>
        <v/>
      </c>
      <c r="G499" s="316">
        <f t="shared" si="94"/>
        <v>0</v>
      </c>
      <c r="H499" s="177" t="str">
        <f t="shared" si="89"/>
        <v/>
      </c>
      <c r="I499" s="177" t="str">
        <f t="shared" si="90"/>
        <v/>
      </c>
      <c r="J499" s="317" t="str">
        <f t="shared" si="91"/>
        <v/>
      </c>
      <c r="K499" s="171" t="str">
        <f t="shared" si="92"/>
        <v/>
      </c>
      <c r="L499" s="320">
        <f t="shared" si="95"/>
        <v>0</v>
      </c>
      <c r="M499" s="307"/>
      <c r="N499" s="216">
        <f t="shared" si="88"/>
        <v>0</v>
      </c>
      <c r="R499" s="188"/>
      <c r="S499" s="191"/>
      <c r="T499" s="190"/>
    </row>
    <row r="500" spans="1:20" ht="13.75" thickBot="1" x14ac:dyDescent="0.85">
      <c r="A500" s="79">
        <f t="shared" si="96"/>
        <v>482</v>
      </c>
      <c r="B500" s="174">
        <f t="shared" si="97"/>
        <v>315</v>
      </c>
      <c r="C500" s="175" t="str">
        <f t="shared" si="98"/>
        <v/>
      </c>
      <c r="D500" s="176" t="str">
        <f t="shared" si="99"/>
        <v/>
      </c>
      <c r="E500" s="167"/>
      <c r="F500" s="317" t="str">
        <f t="shared" si="93"/>
        <v/>
      </c>
      <c r="G500" s="316">
        <f t="shared" si="94"/>
        <v>0</v>
      </c>
      <c r="H500" s="177" t="str">
        <f t="shared" si="89"/>
        <v/>
      </c>
      <c r="I500" s="177" t="str">
        <f t="shared" si="90"/>
        <v/>
      </c>
      <c r="J500" s="317" t="str">
        <f t="shared" si="91"/>
        <v/>
      </c>
      <c r="K500" s="171" t="str">
        <f t="shared" si="92"/>
        <v/>
      </c>
      <c r="L500" s="320">
        <f t="shared" si="95"/>
        <v>0</v>
      </c>
      <c r="M500" s="307"/>
      <c r="N500" s="216">
        <f t="shared" si="88"/>
        <v>0</v>
      </c>
      <c r="R500" s="188"/>
      <c r="S500" s="191"/>
      <c r="T500" s="190"/>
    </row>
    <row r="501" spans="1:20" ht="13.75" thickBot="1" x14ac:dyDescent="0.85">
      <c r="A501" s="79">
        <f t="shared" si="96"/>
        <v>483</v>
      </c>
      <c r="B501" s="174">
        <f t="shared" si="97"/>
        <v>315</v>
      </c>
      <c r="C501" s="175" t="str">
        <f t="shared" si="98"/>
        <v/>
      </c>
      <c r="D501" s="176" t="str">
        <f t="shared" si="99"/>
        <v/>
      </c>
      <c r="E501" s="167"/>
      <c r="F501" s="317" t="str">
        <f t="shared" si="93"/>
        <v/>
      </c>
      <c r="G501" s="316">
        <f t="shared" si="94"/>
        <v>0</v>
      </c>
      <c r="H501" s="177" t="str">
        <f t="shared" si="89"/>
        <v/>
      </c>
      <c r="I501" s="177" t="str">
        <f t="shared" si="90"/>
        <v/>
      </c>
      <c r="J501" s="317" t="str">
        <f t="shared" si="91"/>
        <v/>
      </c>
      <c r="K501" s="171" t="str">
        <f t="shared" si="92"/>
        <v/>
      </c>
      <c r="L501" s="320">
        <f t="shared" si="95"/>
        <v>0</v>
      </c>
      <c r="M501" s="307"/>
      <c r="N501" s="216">
        <f t="shared" si="88"/>
        <v>0</v>
      </c>
      <c r="R501" s="188"/>
      <c r="S501" s="191"/>
      <c r="T501" s="190"/>
    </row>
    <row r="502" spans="1:20" ht="13.75" thickBot="1" x14ac:dyDescent="0.85">
      <c r="A502" s="79">
        <f t="shared" si="96"/>
        <v>484</v>
      </c>
      <c r="B502" s="174">
        <f t="shared" si="97"/>
        <v>315</v>
      </c>
      <c r="C502" s="175" t="str">
        <f t="shared" si="98"/>
        <v/>
      </c>
      <c r="D502" s="176" t="str">
        <f t="shared" si="99"/>
        <v/>
      </c>
      <c r="E502" s="167"/>
      <c r="F502" s="317" t="str">
        <f t="shared" si="93"/>
        <v/>
      </c>
      <c r="G502" s="316">
        <f t="shared" si="94"/>
        <v>0</v>
      </c>
      <c r="H502" s="177" t="str">
        <f t="shared" si="89"/>
        <v/>
      </c>
      <c r="I502" s="177" t="str">
        <f t="shared" si="90"/>
        <v/>
      </c>
      <c r="J502" s="317" t="str">
        <f t="shared" si="91"/>
        <v/>
      </c>
      <c r="K502" s="171" t="str">
        <f t="shared" si="92"/>
        <v/>
      </c>
      <c r="L502" s="320">
        <f t="shared" si="95"/>
        <v>0</v>
      </c>
      <c r="M502" s="307"/>
      <c r="N502" s="216">
        <f t="shared" si="88"/>
        <v>0</v>
      </c>
      <c r="R502" s="188"/>
      <c r="S502" s="191"/>
      <c r="T502" s="190"/>
    </row>
    <row r="503" spans="1:20" ht="13.75" thickBot="1" x14ac:dyDescent="0.85">
      <c r="A503" s="79">
        <f t="shared" si="96"/>
        <v>485</v>
      </c>
      <c r="B503" s="174">
        <f t="shared" si="97"/>
        <v>315</v>
      </c>
      <c r="C503" s="175" t="str">
        <f t="shared" si="98"/>
        <v/>
      </c>
      <c r="D503" s="176" t="str">
        <f t="shared" si="99"/>
        <v/>
      </c>
      <c r="E503" s="167"/>
      <c r="F503" s="317" t="str">
        <f t="shared" si="93"/>
        <v/>
      </c>
      <c r="G503" s="316">
        <f t="shared" si="94"/>
        <v>0</v>
      </c>
      <c r="H503" s="177" t="str">
        <f t="shared" si="89"/>
        <v/>
      </c>
      <c r="I503" s="177" t="str">
        <f t="shared" si="90"/>
        <v/>
      </c>
      <c r="J503" s="317" t="str">
        <f t="shared" si="91"/>
        <v/>
      </c>
      <c r="K503" s="171" t="str">
        <f t="shared" si="92"/>
        <v/>
      </c>
      <c r="L503" s="320">
        <f t="shared" si="95"/>
        <v>0</v>
      </c>
      <c r="M503" s="307"/>
      <c r="N503" s="216">
        <f t="shared" si="88"/>
        <v>0</v>
      </c>
      <c r="R503" s="188"/>
      <c r="S503" s="191"/>
      <c r="T503" s="190"/>
    </row>
    <row r="504" spans="1:20" ht="13.75" thickBot="1" x14ac:dyDescent="0.85">
      <c r="A504" s="79">
        <f t="shared" si="96"/>
        <v>486</v>
      </c>
      <c r="B504" s="174">
        <f t="shared" si="97"/>
        <v>315</v>
      </c>
      <c r="C504" s="175" t="str">
        <f t="shared" si="98"/>
        <v/>
      </c>
      <c r="D504" s="176" t="str">
        <f t="shared" si="99"/>
        <v/>
      </c>
      <c r="E504" s="167"/>
      <c r="F504" s="317" t="str">
        <f t="shared" si="93"/>
        <v/>
      </c>
      <c r="G504" s="316">
        <f t="shared" si="94"/>
        <v>0</v>
      </c>
      <c r="H504" s="177" t="str">
        <f t="shared" si="89"/>
        <v/>
      </c>
      <c r="I504" s="177" t="str">
        <f t="shared" si="90"/>
        <v/>
      </c>
      <c r="J504" s="317" t="str">
        <f t="shared" si="91"/>
        <v/>
      </c>
      <c r="K504" s="171" t="str">
        <f t="shared" si="92"/>
        <v/>
      </c>
      <c r="L504" s="320">
        <f t="shared" si="95"/>
        <v>0</v>
      </c>
      <c r="M504" s="307"/>
      <c r="N504" s="216">
        <f t="shared" ref="N504:N518" si="100">IF(M504&lt;=1000,(0),IF(M504&lt;3600,(1),IF(M504&gt;=3601,(2),"")))</f>
        <v>0</v>
      </c>
      <c r="R504" s="188"/>
      <c r="S504" s="191"/>
      <c r="T504" s="190"/>
    </row>
    <row r="505" spans="1:20" ht="13.75" thickBot="1" x14ac:dyDescent="0.85">
      <c r="A505" s="79">
        <f t="shared" si="96"/>
        <v>487</v>
      </c>
      <c r="B505" s="174">
        <f t="shared" si="97"/>
        <v>315</v>
      </c>
      <c r="C505" s="175" t="str">
        <f t="shared" si="98"/>
        <v/>
      </c>
      <c r="D505" s="176" t="str">
        <f t="shared" si="99"/>
        <v/>
      </c>
      <c r="E505" s="167"/>
      <c r="F505" s="317" t="str">
        <f t="shared" si="93"/>
        <v/>
      </c>
      <c r="G505" s="316">
        <f t="shared" si="94"/>
        <v>0</v>
      </c>
      <c r="H505" s="177" t="str">
        <f t="shared" si="89"/>
        <v/>
      </c>
      <c r="I505" s="177" t="str">
        <f t="shared" si="90"/>
        <v/>
      </c>
      <c r="J505" s="317" t="str">
        <f t="shared" si="91"/>
        <v/>
      </c>
      <c r="K505" s="171" t="str">
        <f t="shared" si="92"/>
        <v/>
      </c>
      <c r="L505" s="320">
        <f t="shared" si="95"/>
        <v>0</v>
      </c>
      <c r="M505" s="307"/>
      <c r="N505" s="216">
        <f t="shared" si="100"/>
        <v>0</v>
      </c>
      <c r="R505" s="188"/>
      <c r="S505" s="191"/>
      <c r="T505" s="190"/>
    </row>
    <row r="506" spans="1:20" ht="13.75" thickBot="1" x14ac:dyDescent="0.85">
      <c r="A506" s="79">
        <f t="shared" si="96"/>
        <v>488</v>
      </c>
      <c r="B506" s="174">
        <f t="shared" si="97"/>
        <v>315</v>
      </c>
      <c r="C506" s="175" t="str">
        <f t="shared" si="98"/>
        <v/>
      </c>
      <c r="D506" s="176" t="str">
        <f t="shared" si="99"/>
        <v/>
      </c>
      <c r="E506" s="167"/>
      <c r="F506" s="317" t="str">
        <f t="shared" si="93"/>
        <v/>
      </c>
      <c r="G506" s="316">
        <f t="shared" si="94"/>
        <v>0</v>
      </c>
      <c r="H506" s="177" t="str">
        <f t="shared" si="89"/>
        <v/>
      </c>
      <c r="I506" s="177" t="str">
        <f t="shared" si="90"/>
        <v/>
      </c>
      <c r="J506" s="317" t="str">
        <f t="shared" si="91"/>
        <v/>
      </c>
      <c r="K506" s="171" t="str">
        <f t="shared" si="92"/>
        <v/>
      </c>
      <c r="L506" s="320">
        <f t="shared" si="95"/>
        <v>0</v>
      </c>
      <c r="M506" s="307"/>
      <c r="N506" s="216">
        <f t="shared" si="100"/>
        <v>0</v>
      </c>
      <c r="R506" s="188"/>
      <c r="S506" s="191"/>
      <c r="T506" s="190"/>
    </row>
    <row r="507" spans="1:20" ht="13.75" thickBot="1" x14ac:dyDescent="0.85">
      <c r="A507" s="79">
        <f t="shared" si="96"/>
        <v>489</v>
      </c>
      <c r="B507" s="174">
        <f t="shared" si="97"/>
        <v>315</v>
      </c>
      <c r="C507" s="175" t="str">
        <f t="shared" si="98"/>
        <v/>
      </c>
      <c r="D507" s="176" t="str">
        <f t="shared" si="99"/>
        <v/>
      </c>
      <c r="E507" s="167"/>
      <c r="F507" s="317" t="str">
        <f t="shared" si="93"/>
        <v/>
      </c>
      <c r="G507" s="316">
        <f t="shared" si="94"/>
        <v>0</v>
      </c>
      <c r="H507" s="177" t="str">
        <f t="shared" si="89"/>
        <v/>
      </c>
      <c r="I507" s="177" t="str">
        <f t="shared" si="90"/>
        <v/>
      </c>
      <c r="J507" s="317" t="str">
        <f t="shared" si="91"/>
        <v/>
      </c>
      <c r="K507" s="171" t="str">
        <f t="shared" si="92"/>
        <v/>
      </c>
      <c r="L507" s="320">
        <f t="shared" si="95"/>
        <v>0</v>
      </c>
      <c r="M507" s="307"/>
      <c r="N507" s="216">
        <f t="shared" si="100"/>
        <v>0</v>
      </c>
      <c r="R507" s="188"/>
      <c r="S507" s="191"/>
      <c r="T507" s="190"/>
    </row>
    <row r="508" spans="1:20" ht="13.75" thickBot="1" x14ac:dyDescent="0.85">
      <c r="A508" s="79">
        <f t="shared" si="96"/>
        <v>490</v>
      </c>
      <c r="B508" s="174">
        <f t="shared" si="97"/>
        <v>315</v>
      </c>
      <c r="C508" s="175" t="str">
        <f t="shared" si="98"/>
        <v/>
      </c>
      <c r="D508" s="176" t="str">
        <f t="shared" si="99"/>
        <v/>
      </c>
      <c r="E508" s="181">
        <f>SUM(D499:D508)</f>
        <v>0</v>
      </c>
      <c r="F508" s="317" t="str">
        <f t="shared" si="93"/>
        <v/>
      </c>
      <c r="G508" s="316">
        <f t="shared" si="94"/>
        <v>0</v>
      </c>
      <c r="H508" s="177" t="str">
        <f t="shared" si="89"/>
        <v/>
      </c>
      <c r="I508" s="177" t="str">
        <f t="shared" si="90"/>
        <v/>
      </c>
      <c r="J508" s="317" t="str">
        <f t="shared" si="91"/>
        <v/>
      </c>
      <c r="K508" s="171" t="str">
        <f t="shared" si="92"/>
        <v/>
      </c>
      <c r="L508" s="320">
        <f t="shared" si="95"/>
        <v>0</v>
      </c>
      <c r="M508" s="307"/>
      <c r="N508" s="216">
        <f t="shared" si="100"/>
        <v>0</v>
      </c>
      <c r="R508" s="188"/>
      <c r="S508" s="191"/>
      <c r="T508" s="190"/>
    </row>
    <row r="509" spans="1:20" ht="13.75" thickBot="1" x14ac:dyDescent="0.85">
      <c r="A509" s="79">
        <f t="shared" si="96"/>
        <v>491</v>
      </c>
      <c r="B509" s="174">
        <f t="shared" si="97"/>
        <v>315</v>
      </c>
      <c r="C509" s="175" t="str">
        <f t="shared" si="98"/>
        <v/>
      </c>
      <c r="D509" s="176" t="str">
        <f t="shared" si="99"/>
        <v/>
      </c>
      <c r="E509" s="167"/>
      <c r="F509" s="317" t="str">
        <f t="shared" si="93"/>
        <v/>
      </c>
      <c r="G509" s="316">
        <f t="shared" si="94"/>
        <v>0</v>
      </c>
      <c r="H509" s="177" t="str">
        <f t="shared" si="89"/>
        <v/>
      </c>
      <c r="I509" s="177" t="str">
        <f t="shared" si="90"/>
        <v/>
      </c>
      <c r="J509" s="317" t="str">
        <f t="shared" si="91"/>
        <v/>
      </c>
      <c r="K509" s="171" t="str">
        <f t="shared" si="92"/>
        <v/>
      </c>
      <c r="L509" s="320">
        <f t="shared" si="95"/>
        <v>0</v>
      </c>
      <c r="M509" s="307"/>
      <c r="N509" s="216">
        <f t="shared" si="100"/>
        <v>0</v>
      </c>
      <c r="R509" s="188"/>
      <c r="S509" s="191"/>
      <c r="T509" s="190"/>
    </row>
    <row r="510" spans="1:20" ht="13.75" thickBot="1" x14ac:dyDescent="0.85">
      <c r="A510" s="79">
        <f t="shared" si="96"/>
        <v>492</v>
      </c>
      <c r="B510" s="174">
        <f t="shared" si="97"/>
        <v>315</v>
      </c>
      <c r="C510" s="175" t="str">
        <f t="shared" si="98"/>
        <v/>
      </c>
      <c r="D510" s="176" t="str">
        <f t="shared" si="99"/>
        <v/>
      </c>
      <c r="E510" s="167"/>
      <c r="F510" s="317" t="str">
        <f t="shared" si="93"/>
        <v/>
      </c>
      <c r="G510" s="316">
        <f t="shared" si="94"/>
        <v>0</v>
      </c>
      <c r="H510" s="177" t="str">
        <f t="shared" si="89"/>
        <v/>
      </c>
      <c r="I510" s="177" t="str">
        <f t="shared" si="90"/>
        <v/>
      </c>
      <c r="J510" s="317" t="str">
        <f t="shared" si="91"/>
        <v/>
      </c>
      <c r="K510" s="171" t="str">
        <f t="shared" si="92"/>
        <v/>
      </c>
      <c r="L510" s="320">
        <f t="shared" si="95"/>
        <v>0</v>
      </c>
      <c r="M510" s="307"/>
      <c r="N510" s="216">
        <f t="shared" si="100"/>
        <v>0</v>
      </c>
      <c r="R510" s="188"/>
      <c r="S510" s="191"/>
      <c r="T510" s="190"/>
    </row>
    <row r="511" spans="1:20" ht="13.75" thickBot="1" x14ac:dyDescent="0.85">
      <c r="A511" s="79">
        <f t="shared" si="96"/>
        <v>493</v>
      </c>
      <c r="B511" s="174">
        <f t="shared" si="97"/>
        <v>315</v>
      </c>
      <c r="C511" s="175" t="str">
        <f t="shared" si="98"/>
        <v/>
      </c>
      <c r="D511" s="176" t="str">
        <f t="shared" si="99"/>
        <v/>
      </c>
      <c r="E511" s="167"/>
      <c r="F511" s="317" t="str">
        <f t="shared" si="93"/>
        <v/>
      </c>
      <c r="G511" s="316">
        <f t="shared" si="94"/>
        <v>0</v>
      </c>
      <c r="H511" s="177" t="str">
        <f t="shared" si="89"/>
        <v/>
      </c>
      <c r="I511" s="177" t="str">
        <f t="shared" si="90"/>
        <v/>
      </c>
      <c r="J511" s="317" t="str">
        <f t="shared" si="91"/>
        <v/>
      </c>
      <c r="K511" s="171" t="str">
        <f t="shared" si="92"/>
        <v/>
      </c>
      <c r="L511" s="320">
        <f t="shared" si="95"/>
        <v>0</v>
      </c>
      <c r="M511" s="307"/>
      <c r="N511" s="216">
        <f t="shared" si="100"/>
        <v>0</v>
      </c>
      <c r="R511" s="188"/>
      <c r="S511" s="191"/>
      <c r="T511" s="190"/>
    </row>
    <row r="512" spans="1:20" ht="13.75" thickBot="1" x14ac:dyDescent="0.85">
      <c r="A512" s="79">
        <f t="shared" si="96"/>
        <v>494</v>
      </c>
      <c r="B512" s="174">
        <f t="shared" si="97"/>
        <v>315</v>
      </c>
      <c r="C512" s="175" t="str">
        <f t="shared" si="98"/>
        <v/>
      </c>
      <c r="D512" s="176" t="str">
        <f t="shared" si="99"/>
        <v/>
      </c>
      <c r="E512" s="167"/>
      <c r="F512" s="317" t="str">
        <f t="shared" si="93"/>
        <v/>
      </c>
      <c r="G512" s="316">
        <f t="shared" si="94"/>
        <v>0</v>
      </c>
      <c r="H512" s="177" t="str">
        <f t="shared" si="89"/>
        <v/>
      </c>
      <c r="I512" s="177" t="str">
        <f t="shared" si="90"/>
        <v/>
      </c>
      <c r="J512" s="317" t="str">
        <f t="shared" si="91"/>
        <v/>
      </c>
      <c r="K512" s="171" t="str">
        <f t="shared" si="92"/>
        <v/>
      </c>
      <c r="L512" s="320">
        <f t="shared" si="95"/>
        <v>0</v>
      </c>
      <c r="M512" s="307"/>
      <c r="N512" s="216">
        <f t="shared" si="100"/>
        <v>0</v>
      </c>
      <c r="R512" s="188"/>
      <c r="S512" s="191"/>
      <c r="T512" s="190"/>
    </row>
    <row r="513" spans="1:20" ht="13.75" thickBot="1" x14ac:dyDescent="0.85">
      <c r="A513" s="79">
        <f t="shared" si="96"/>
        <v>495</v>
      </c>
      <c r="B513" s="174">
        <f t="shared" si="97"/>
        <v>315</v>
      </c>
      <c r="C513" s="175" t="str">
        <f t="shared" si="98"/>
        <v/>
      </c>
      <c r="D513" s="176" t="str">
        <f t="shared" si="99"/>
        <v/>
      </c>
      <c r="E513" s="167"/>
      <c r="F513" s="317" t="str">
        <f t="shared" si="93"/>
        <v/>
      </c>
      <c r="G513" s="316">
        <f t="shared" si="94"/>
        <v>0</v>
      </c>
      <c r="H513" s="177" t="str">
        <f t="shared" si="89"/>
        <v/>
      </c>
      <c r="I513" s="177" t="str">
        <f t="shared" si="90"/>
        <v/>
      </c>
      <c r="J513" s="317" t="str">
        <f t="shared" si="91"/>
        <v/>
      </c>
      <c r="K513" s="171" t="str">
        <f t="shared" si="92"/>
        <v/>
      </c>
      <c r="L513" s="320">
        <f t="shared" si="95"/>
        <v>0</v>
      </c>
      <c r="M513" s="307"/>
      <c r="N513" s="216">
        <f t="shared" si="100"/>
        <v>0</v>
      </c>
      <c r="R513" s="188"/>
      <c r="S513" s="191"/>
      <c r="T513" s="190"/>
    </row>
    <row r="514" spans="1:20" ht="13.75" thickBot="1" x14ac:dyDescent="0.85">
      <c r="A514" s="79">
        <f t="shared" si="96"/>
        <v>496</v>
      </c>
      <c r="B514" s="174">
        <f t="shared" si="97"/>
        <v>315</v>
      </c>
      <c r="C514" s="175" t="str">
        <f t="shared" si="98"/>
        <v/>
      </c>
      <c r="D514" s="176" t="str">
        <f t="shared" si="99"/>
        <v/>
      </c>
      <c r="E514" s="167"/>
      <c r="F514" s="317" t="str">
        <f t="shared" si="93"/>
        <v/>
      </c>
      <c r="G514" s="316">
        <f t="shared" si="94"/>
        <v>0</v>
      </c>
      <c r="H514" s="177" t="str">
        <f t="shared" si="89"/>
        <v/>
      </c>
      <c r="I514" s="177" t="str">
        <f t="shared" si="90"/>
        <v/>
      </c>
      <c r="J514" s="317" t="str">
        <f t="shared" si="91"/>
        <v/>
      </c>
      <c r="K514" s="171" t="str">
        <f t="shared" si="92"/>
        <v/>
      </c>
      <c r="L514" s="320">
        <f t="shared" si="95"/>
        <v>0</v>
      </c>
      <c r="M514" s="307"/>
      <c r="N514" s="216">
        <f t="shared" si="100"/>
        <v>0</v>
      </c>
      <c r="R514" s="188"/>
      <c r="S514" s="191"/>
      <c r="T514" s="190"/>
    </row>
    <row r="515" spans="1:20" ht="13.75" thickBot="1" x14ac:dyDescent="0.85">
      <c r="A515" s="79">
        <f t="shared" si="96"/>
        <v>497</v>
      </c>
      <c r="B515" s="174">
        <f t="shared" si="97"/>
        <v>315</v>
      </c>
      <c r="C515" s="175" t="str">
        <f t="shared" si="98"/>
        <v/>
      </c>
      <c r="D515" s="176" t="str">
        <f t="shared" si="99"/>
        <v/>
      </c>
      <c r="E515" s="167"/>
      <c r="F515" s="317" t="str">
        <f t="shared" si="93"/>
        <v/>
      </c>
      <c r="G515" s="316">
        <f t="shared" si="94"/>
        <v>0</v>
      </c>
      <c r="H515" s="177" t="str">
        <f t="shared" si="89"/>
        <v/>
      </c>
      <c r="I515" s="177" t="str">
        <f t="shared" si="90"/>
        <v/>
      </c>
      <c r="J515" s="317" t="str">
        <f t="shared" si="91"/>
        <v/>
      </c>
      <c r="K515" s="171" t="str">
        <f t="shared" si="92"/>
        <v/>
      </c>
      <c r="L515" s="320">
        <f t="shared" si="95"/>
        <v>0</v>
      </c>
      <c r="M515" s="307"/>
      <c r="N515" s="216">
        <f t="shared" si="100"/>
        <v>0</v>
      </c>
      <c r="R515" s="188"/>
      <c r="S515" s="191"/>
      <c r="T515" s="190"/>
    </row>
    <row r="516" spans="1:20" ht="13.75" thickBot="1" x14ac:dyDescent="0.85">
      <c r="A516" s="79">
        <f t="shared" si="96"/>
        <v>498</v>
      </c>
      <c r="B516" s="174">
        <f t="shared" si="97"/>
        <v>315</v>
      </c>
      <c r="C516" s="175" t="str">
        <f t="shared" si="98"/>
        <v/>
      </c>
      <c r="D516" s="176" t="str">
        <f t="shared" si="99"/>
        <v/>
      </c>
      <c r="E516" s="167"/>
      <c r="F516" s="317" t="str">
        <f t="shared" si="93"/>
        <v/>
      </c>
      <c r="G516" s="316">
        <f t="shared" si="94"/>
        <v>0</v>
      </c>
      <c r="H516" s="177" t="str">
        <f t="shared" si="89"/>
        <v/>
      </c>
      <c r="I516" s="177" t="str">
        <f t="shared" si="90"/>
        <v/>
      </c>
      <c r="J516" s="317" t="str">
        <f t="shared" si="91"/>
        <v/>
      </c>
      <c r="K516" s="171" t="str">
        <f t="shared" si="92"/>
        <v/>
      </c>
      <c r="L516" s="320">
        <f t="shared" si="95"/>
        <v>0</v>
      </c>
      <c r="M516" s="307"/>
      <c r="N516" s="216">
        <f t="shared" si="100"/>
        <v>0</v>
      </c>
      <c r="R516" s="188"/>
      <c r="S516" s="191"/>
      <c r="T516" s="190"/>
    </row>
    <row r="517" spans="1:20" ht="13.75" thickBot="1" x14ac:dyDescent="0.85">
      <c r="A517" s="79">
        <f t="shared" si="96"/>
        <v>499</v>
      </c>
      <c r="B517" s="174">
        <f t="shared" si="97"/>
        <v>315</v>
      </c>
      <c r="C517" s="175" t="str">
        <f t="shared" si="98"/>
        <v/>
      </c>
      <c r="D517" s="176" t="str">
        <f t="shared" si="99"/>
        <v/>
      </c>
      <c r="E517" s="167"/>
      <c r="F517" s="317" t="str">
        <f t="shared" si="93"/>
        <v/>
      </c>
      <c r="G517" s="316">
        <f t="shared" si="94"/>
        <v>0</v>
      </c>
      <c r="H517" s="177" t="str">
        <f t="shared" si="89"/>
        <v/>
      </c>
      <c r="I517" s="177" t="str">
        <f t="shared" si="90"/>
        <v/>
      </c>
      <c r="J517" s="317" t="str">
        <f t="shared" si="91"/>
        <v/>
      </c>
      <c r="K517" s="171" t="str">
        <f t="shared" si="92"/>
        <v/>
      </c>
      <c r="L517" s="320">
        <f t="shared" si="95"/>
        <v>0</v>
      </c>
      <c r="M517" s="307"/>
      <c r="N517" s="216">
        <f t="shared" si="100"/>
        <v>0</v>
      </c>
      <c r="R517" s="188"/>
      <c r="S517" s="191"/>
      <c r="T517" s="190"/>
    </row>
    <row r="518" spans="1:20" ht="13.1" x14ac:dyDescent="0.7">
      <c r="A518" s="79">
        <f t="shared" si="96"/>
        <v>500</v>
      </c>
      <c r="B518" s="174">
        <f t="shared" si="97"/>
        <v>315</v>
      </c>
      <c r="C518" s="175" t="str">
        <f t="shared" si="98"/>
        <v/>
      </c>
      <c r="D518" s="176" t="str">
        <f t="shared" si="99"/>
        <v/>
      </c>
      <c r="E518" s="181">
        <f>SUM(D509:D518)</f>
        <v>0</v>
      </c>
      <c r="F518" s="317" t="str">
        <f t="shared" si="93"/>
        <v/>
      </c>
      <c r="G518" s="316">
        <f t="shared" si="94"/>
        <v>0</v>
      </c>
      <c r="H518" s="177" t="str">
        <f t="shared" si="89"/>
        <v/>
      </c>
      <c r="I518" s="177" t="str">
        <f t="shared" si="90"/>
        <v/>
      </c>
      <c r="J518" s="317" t="str">
        <f t="shared" si="91"/>
        <v/>
      </c>
      <c r="K518" s="171" t="str">
        <f t="shared" si="92"/>
        <v/>
      </c>
      <c r="L518" s="320">
        <f t="shared" si="95"/>
        <v>0</v>
      </c>
      <c r="M518" s="307"/>
      <c r="N518" s="216">
        <f t="shared" si="100"/>
        <v>0</v>
      </c>
      <c r="R518" s="188"/>
      <c r="S518" s="191"/>
      <c r="T518" s="190"/>
    </row>
    <row r="519" spans="1:20" ht="13.5" thickBot="1" x14ac:dyDescent="0.8">
      <c r="R519" s="192"/>
      <c r="S519" s="193"/>
      <c r="T519" s="194"/>
    </row>
  </sheetData>
  <sheetProtection sheet="1" formatCells="0" formatColumns="0" formatRows="0" insertColumns="0" insertRows="0" deleteColumns="0" deleteRows="0"/>
  <protectedRanges>
    <protectedRange sqref="M1:M2" name="Range14"/>
    <protectedRange sqref="L2:L3" name="Range8_1"/>
    <protectedRange sqref="M14" name="Range11"/>
    <protectedRange sqref="B2:E16" name="Range9"/>
    <protectedRange sqref="R37:T519" name="Range7"/>
    <protectedRange sqref="Q32:S33 Q2:S30 P2:P33 I9:K10" name="Range5"/>
    <protectedRange sqref="I13:I14" name="Range3"/>
    <protectedRange sqref="E2:E16" name="Range1"/>
    <protectedRange sqref="I11:K12 L9:L12" name="Range2"/>
    <protectedRange sqref="M19:M518" name="Range4"/>
    <protectedRange sqref="P37:V519 O519" name="Range6"/>
    <protectedRange sqref="I2:K6 L4:L6" name="Range8"/>
    <protectedRange sqref="P37:T518" name="Range10"/>
    <protectedRange sqref="O365:T519 P34:T364 O19:O364" name="Range12"/>
    <protectedRange sqref="Q31:S31" name="Range5_1"/>
  </protectedRanges>
  <mergeCells count="34">
    <mergeCell ref="B16:D16"/>
    <mergeCell ref="R35:T35"/>
    <mergeCell ref="B13:D13"/>
    <mergeCell ref="F13:G13"/>
    <mergeCell ref="N13:O13"/>
    <mergeCell ref="B14:D14"/>
    <mergeCell ref="N14:O14"/>
    <mergeCell ref="B15:D15"/>
    <mergeCell ref="B1:D1"/>
    <mergeCell ref="B2:D2"/>
    <mergeCell ref="G2:H2"/>
    <mergeCell ref="I2:K2"/>
    <mergeCell ref="B3:D3"/>
    <mergeCell ref="G3:H3"/>
    <mergeCell ref="I3:K3"/>
    <mergeCell ref="B4:D4"/>
    <mergeCell ref="G4:H4"/>
    <mergeCell ref="I4:K4"/>
    <mergeCell ref="B5:D5"/>
    <mergeCell ref="G5:H5"/>
    <mergeCell ref="I5:K5"/>
    <mergeCell ref="M8:N8"/>
    <mergeCell ref="B9:D9"/>
    <mergeCell ref="B6:D6"/>
    <mergeCell ref="G6:H6"/>
    <mergeCell ref="I6:K6"/>
    <mergeCell ref="B7:D7"/>
    <mergeCell ref="B8:D8"/>
    <mergeCell ref="F8:G12"/>
    <mergeCell ref="B12:D12"/>
    <mergeCell ref="B10:D10"/>
    <mergeCell ref="B11:D11"/>
    <mergeCell ref="M11:N11"/>
    <mergeCell ref="M12:N12"/>
  </mergeCells>
  <phoneticPr fontId="36" type="noConversion"/>
  <dataValidations count="3">
    <dataValidation allowBlank="1" showInputMessage="1" showErrorMessage="1" prompt="Do not use decimal point" sqref="M19:M20 JI19:JI20 TE19:TE20 ADA19:ADA20 AMW19:AMW20 AWS19:AWS20 BGO19:BGO20 BQK19:BQK20 CAG19:CAG20 CKC19:CKC20 CTY19:CTY20 DDU19:DDU20 DNQ19:DNQ20 DXM19:DXM20 EHI19:EHI20 ERE19:ERE20 FBA19:FBA20 FKW19:FKW20 FUS19:FUS20 GEO19:GEO20 GOK19:GOK20 GYG19:GYG20 HIC19:HIC20 HRY19:HRY20 IBU19:IBU20 ILQ19:ILQ20 IVM19:IVM20 JFI19:JFI20 JPE19:JPE20 JZA19:JZA20 KIW19:KIW20 KSS19:KSS20 LCO19:LCO20 LMK19:LMK20 LWG19:LWG20 MGC19:MGC20 MPY19:MPY20 MZU19:MZU20 NJQ19:NJQ20 NTM19:NTM20 ODI19:ODI20 ONE19:ONE20 OXA19:OXA20 PGW19:PGW20 PQS19:PQS20 QAO19:QAO20 QKK19:QKK20 QUG19:QUG20 REC19:REC20 RNY19:RNY20 RXU19:RXU20 SHQ19:SHQ20 SRM19:SRM20 TBI19:TBI20 TLE19:TLE20 TVA19:TVA20 UEW19:UEW20 UOS19:UOS20 UYO19:UYO20 VIK19:VIK20 VSG19:VSG20 WCC19:WCC20 WLY19:WLY20 WVU19:WVU20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xr:uid="{C76701B8-668E-49A0-82ED-04C4ECD2F908}"/>
    <dataValidation allowBlank="1" showInputMessage="1" showErrorMessage="1" prompt="Allred Consuting Inc._x000a_435-790-0297" sqref="F8:G12 JB8:JC12 SX8:SY12 ACT8:ACU12 AMP8:AMQ12 AWL8:AWM12 BGH8:BGI12 BQD8:BQE12 BZZ8:CAA12 CJV8:CJW12 CTR8:CTS12 DDN8:DDO12 DNJ8:DNK12 DXF8:DXG12 EHB8:EHC12 EQX8:EQY12 FAT8:FAU12 FKP8:FKQ12 FUL8:FUM12 GEH8:GEI12 GOD8:GOE12 GXZ8:GYA12 HHV8:HHW12 HRR8:HRS12 IBN8:IBO12 ILJ8:ILK12 IVF8:IVG12 JFB8:JFC12 JOX8:JOY12 JYT8:JYU12 KIP8:KIQ12 KSL8:KSM12 LCH8:LCI12 LMD8:LME12 LVZ8:LWA12 MFV8:MFW12 MPR8:MPS12 MZN8:MZO12 NJJ8:NJK12 NTF8:NTG12 ODB8:ODC12 OMX8:OMY12 OWT8:OWU12 PGP8:PGQ12 PQL8:PQM12 QAH8:QAI12 QKD8:QKE12 QTZ8:QUA12 RDV8:RDW12 RNR8:RNS12 RXN8:RXO12 SHJ8:SHK12 SRF8:SRG12 TBB8:TBC12 TKX8:TKY12 TUT8:TUU12 UEP8:UEQ12 UOL8:UOM12 UYH8:UYI12 VID8:VIE12 VRZ8:VSA12 WBV8:WBW12 WLR8:WLS12 WVN8:WVO12 F65544:G65548 JB65544:JC65548 SX65544:SY65548 ACT65544:ACU65548 AMP65544:AMQ65548 AWL65544:AWM65548 BGH65544:BGI65548 BQD65544:BQE65548 BZZ65544:CAA65548 CJV65544:CJW65548 CTR65544:CTS65548 DDN65544:DDO65548 DNJ65544:DNK65548 DXF65544:DXG65548 EHB65544:EHC65548 EQX65544:EQY65548 FAT65544:FAU65548 FKP65544:FKQ65548 FUL65544:FUM65548 GEH65544:GEI65548 GOD65544:GOE65548 GXZ65544:GYA65548 HHV65544:HHW65548 HRR65544:HRS65548 IBN65544:IBO65548 ILJ65544:ILK65548 IVF65544:IVG65548 JFB65544:JFC65548 JOX65544:JOY65548 JYT65544:JYU65548 KIP65544:KIQ65548 KSL65544:KSM65548 LCH65544:LCI65548 LMD65544:LME65548 LVZ65544:LWA65548 MFV65544:MFW65548 MPR65544:MPS65548 MZN65544:MZO65548 NJJ65544:NJK65548 NTF65544:NTG65548 ODB65544:ODC65548 OMX65544:OMY65548 OWT65544:OWU65548 PGP65544:PGQ65548 PQL65544:PQM65548 QAH65544:QAI65548 QKD65544:QKE65548 QTZ65544:QUA65548 RDV65544:RDW65548 RNR65544:RNS65548 RXN65544:RXO65548 SHJ65544:SHK65548 SRF65544:SRG65548 TBB65544:TBC65548 TKX65544:TKY65548 TUT65544:TUU65548 UEP65544:UEQ65548 UOL65544:UOM65548 UYH65544:UYI65548 VID65544:VIE65548 VRZ65544:VSA65548 WBV65544:WBW65548 WLR65544:WLS65548 WVN65544:WVO65548 F131080:G131084 JB131080:JC131084 SX131080:SY131084 ACT131080:ACU131084 AMP131080:AMQ131084 AWL131080:AWM131084 BGH131080:BGI131084 BQD131080:BQE131084 BZZ131080:CAA131084 CJV131080:CJW131084 CTR131080:CTS131084 DDN131080:DDO131084 DNJ131080:DNK131084 DXF131080:DXG131084 EHB131080:EHC131084 EQX131080:EQY131084 FAT131080:FAU131084 FKP131080:FKQ131084 FUL131080:FUM131084 GEH131080:GEI131084 GOD131080:GOE131084 GXZ131080:GYA131084 HHV131080:HHW131084 HRR131080:HRS131084 IBN131080:IBO131084 ILJ131080:ILK131084 IVF131080:IVG131084 JFB131080:JFC131084 JOX131080:JOY131084 JYT131080:JYU131084 KIP131080:KIQ131084 KSL131080:KSM131084 LCH131080:LCI131084 LMD131080:LME131084 LVZ131080:LWA131084 MFV131080:MFW131084 MPR131080:MPS131084 MZN131080:MZO131084 NJJ131080:NJK131084 NTF131080:NTG131084 ODB131080:ODC131084 OMX131080:OMY131084 OWT131080:OWU131084 PGP131080:PGQ131084 PQL131080:PQM131084 QAH131080:QAI131084 QKD131080:QKE131084 QTZ131080:QUA131084 RDV131080:RDW131084 RNR131080:RNS131084 RXN131080:RXO131084 SHJ131080:SHK131084 SRF131080:SRG131084 TBB131080:TBC131084 TKX131080:TKY131084 TUT131080:TUU131084 UEP131080:UEQ131084 UOL131080:UOM131084 UYH131080:UYI131084 VID131080:VIE131084 VRZ131080:VSA131084 WBV131080:WBW131084 WLR131080:WLS131084 WVN131080:WVO131084 F196616:G196620 JB196616:JC196620 SX196616:SY196620 ACT196616:ACU196620 AMP196616:AMQ196620 AWL196616:AWM196620 BGH196616:BGI196620 BQD196616:BQE196620 BZZ196616:CAA196620 CJV196616:CJW196620 CTR196616:CTS196620 DDN196616:DDO196620 DNJ196616:DNK196620 DXF196616:DXG196620 EHB196616:EHC196620 EQX196616:EQY196620 FAT196616:FAU196620 FKP196616:FKQ196620 FUL196616:FUM196620 GEH196616:GEI196620 GOD196616:GOE196620 GXZ196616:GYA196620 HHV196616:HHW196620 HRR196616:HRS196620 IBN196616:IBO196620 ILJ196616:ILK196620 IVF196616:IVG196620 JFB196616:JFC196620 JOX196616:JOY196620 JYT196616:JYU196620 KIP196616:KIQ196620 KSL196616:KSM196620 LCH196616:LCI196620 LMD196616:LME196620 LVZ196616:LWA196620 MFV196616:MFW196620 MPR196616:MPS196620 MZN196616:MZO196620 NJJ196616:NJK196620 NTF196616:NTG196620 ODB196616:ODC196620 OMX196616:OMY196620 OWT196616:OWU196620 PGP196616:PGQ196620 PQL196616:PQM196620 QAH196616:QAI196620 QKD196616:QKE196620 QTZ196616:QUA196620 RDV196616:RDW196620 RNR196616:RNS196620 RXN196616:RXO196620 SHJ196616:SHK196620 SRF196616:SRG196620 TBB196616:TBC196620 TKX196616:TKY196620 TUT196616:TUU196620 UEP196616:UEQ196620 UOL196616:UOM196620 UYH196616:UYI196620 VID196616:VIE196620 VRZ196616:VSA196620 WBV196616:WBW196620 WLR196616:WLS196620 WVN196616:WVO196620 F262152:G262156 JB262152:JC262156 SX262152:SY262156 ACT262152:ACU262156 AMP262152:AMQ262156 AWL262152:AWM262156 BGH262152:BGI262156 BQD262152:BQE262156 BZZ262152:CAA262156 CJV262152:CJW262156 CTR262152:CTS262156 DDN262152:DDO262156 DNJ262152:DNK262156 DXF262152:DXG262156 EHB262152:EHC262156 EQX262152:EQY262156 FAT262152:FAU262156 FKP262152:FKQ262156 FUL262152:FUM262156 GEH262152:GEI262156 GOD262152:GOE262156 GXZ262152:GYA262156 HHV262152:HHW262156 HRR262152:HRS262156 IBN262152:IBO262156 ILJ262152:ILK262156 IVF262152:IVG262156 JFB262152:JFC262156 JOX262152:JOY262156 JYT262152:JYU262156 KIP262152:KIQ262156 KSL262152:KSM262156 LCH262152:LCI262156 LMD262152:LME262156 LVZ262152:LWA262156 MFV262152:MFW262156 MPR262152:MPS262156 MZN262152:MZO262156 NJJ262152:NJK262156 NTF262152:NTG262156 ODB262152:ODC262156 OMX262152:OMY262156 OWT262152:OWU262156 PGP262152:PGQ262156 PQL262152:PQM262156 QAH262152:QAI262156 QKD262152:QKE262156 QTZ262152:QUA262156 RDV262152:RDW262156 RNR262152:RNS262156 RXN262152:RXO262156 SHJ262152:SHK262156 SRF262152:SRG262156 TBB262152:TBC262156 TKX262152:TKY262156 TUT262152:TUU262156 UEP262152:UEQ262156 UOL262152:UOM262156 UYH262152:UYI262156 VID262152:VIE262156 VRZ262152:VSA262156 WBV262152:WBW262156 WLR262152:WLS262156 WVN262152:WVO262156 F327688:G327692 JB327688:JC327692 SX327688:SY327692 ACT327688:ACU327692 AMP327688:AMQ327692 AWL327688:AWM327692 BGH327688:BGI327692 BQD327688:BQE327692 BZZ327688:CAA327692 CJV327688:CJW327692 CTR327688:CTS327692 DDN327688:DDO327692 DNJ327688:DNK327692 DXF327688:DXG327692 EHB327688:EHC327692 EQX327688:EQY327692 FAT327688:FAU327692 FKP327688:FKQ327692 FUL327688:FUM327692 GEH327688:GEI327692 GOD327688:GOE327692 GXZ327688:GYA327692 HHV327688:HHW327692 HRR327688:HRS327692 IBN327688:IBO327692 ILJ327688:ILK327692 IVF327688:IVG327692 JFB327688:JFC327692 JOX327688:JOY327692 JYT327688:JYU327692 KIP327688:KIQ327692 KSL327688:KSM327692 LCH327688:LCI327692 LMD327688:LME327692 LVZ327688:LWA327692 MFV327688:MFW327692 MPR327688:MPS327692 MZN327688:MZO327692 NJJ327688:NJK327692 NTF327688:NTG327692 ODB327688:ODC327692 OMX327688:OMY327692 OWT327688:OWU327692 PGP327688:PGQ327692 PQL327688:PQM327692 QAH327688:QAI327692 QKD327688:QKE327692 QTZ327688:QUA327692 RDV327688:RDW327692 RNR327688:RNS327692 RXN327688:RXO327692 SHJ327688:SHK327692 SRF327688:SRG327692 TBB327688:TBC327692 TKX327688:TKY327692 TUT327688:TUU327692 UEP327688:UEQ327692 UOL327688:UOM327692 UYH327688:UYI327692 VID327688:VIE327692 VRZ327688:VSA327692 WBV327688:WBW327692 WLR327688:WLS327692 WVN327688:WVO327692 F393224:G393228 JB393224:JC393228 SX393224:SY393228 ACT393224:ACU393228 AMP393224:AMQ393228 AWL393224:AWM393228 BGH393224:BGI393228 BQD393224:BQE393228 BZZ393224:CAA393228 CJV393224:CJW393228 CTR393224:CTS393228 DDN393224:DDO393228 DNJ393224:DNK393228 DXF393224:DXG393228 EHB393224:EHC393228 EQX393224:EQY393228 FAT393224:FAU393228 FKP393224:FKQ393228 FUL393224:FUM393228 GEH393224:GEI393228 GOD393224:GOE393228 GXZ393224:GYA393228 HHV393224:HHW393228 HRR393224:HRS393228 IBN393224:IBO393228 ILJ393224:ILK393228 IVF393224:IVG393228 JFB393224:JFC393228 JOX393224:JOY393228 JYT393224:JYU393228 KIP393224:KIQ393228 KSL393224:KSM393228 LCH393224:LCI393228 LMD393224:LME393228 LVZ393224:LWA393228 MFV393224:MFW393228 MPR393224:MPS393228 MZN393224:MZO393228 NJJ393224:NJK393228 NTF393224:NTG393228 ODB393224:ODC393228 OMX393224:OMY393228 OWT393224:OWU393228 PGP393224:PGQ393228 PQL393224:PQM393228 QAH393224:QAI393228 QKD393224:QKE393228 QTZ393224:QUA393228 RDV393224:RDW393228 RNR393224:RNS393228 RXN393224:RXO393228 SHJ393224:SHK393228 SRF393224:SRG393228 TBB393224:TBC393228 TKX393224:TKY393228 TUT393224:TUU393228 UEP393224:UEQ393228 UOL393224:UOM393228 UYH393224:UYI393228 VID393224:VIE393228 VRZ393224:VSA393228 WBV393224:WBW393228 WLR393224:WLS393228 WVN393224:WVO393228 F458760:G458764 JB458760:JC458764 SX458760:SY458764 ACT458760:ACU458764 AMP458760:AMQ458764 AWL458760:AWM458764 BGH458760:BGI458764 BQD458760:BQE458764 BZZ458760:CAA458764 CJV458760:CJW458764 CTR458760:CTS458764 DDN458760:DDO458764 DNJ458760:DNK458764 DXF458760:DXG458764 EHB458760:EHC458764 EQX458760:EQY458764 FAT458760:FAU458764 FKP458760:FKQ458764 FUL458760:FUM458764 GEH458760:GEI458764 GOD458760:GOE458764 GXZ458760:GYA458764 HHV458760:HHW458764 HRR458760:HRS458764 IBN458760:IBO458764 ILJ458760:ILK458764 IVF458760:IVG458764 JFB458760:JFC458764 JOX458760:JOY458764 JYT458760:JYU458764 KIP458760:KIQ458764 KSL458760:KSM458764 LCH458760:LCI458764 LMD458760:LME458764 LVZ458760:LWA458764 MFV458760:MFW458764 MPR458760:MPS458764 MZN458760:MZO458764 NJJ458760:NJK458764 NTF458760:NTG458764 ODB458760:ODC458764 OMX458760:OMY458764 OWT458760:OWU458764 PGP458760:PGQ458764 PQL458760:PQM458764 QAH458760:QAI458764 QKD458760:QKE458764 QTZ458760:QUA458764 RDV458760:RDW458764 RNR458760:RNS458764 RXN458760:RXO458764 SHJ458760:SHK458764 SRF458760:SRG458764 TBB458760:TBC458764 TKX458760:TKY458764 TUT458760:TUU458764 UEP458760:UEQ458764 UOL458760:UOM458764 UYH458760:UYI458764 VID458760:VIE458764 VRZ458760:VSA458764 WBV458760:WBW458764 WLR458760:WLS458764 WVN458760:WVO458764 F524296:G524300 JB524296:JC524300 SX524296:SY524300 ACT524296:ACU524300 AMP524296:AMQ524300 AWL524296:AWM524300 BGH524296:BGI524300 BQD524296:BQE524300 BZZ524296:CAA524300 CJV524296:CJW524300 CTR524296:CTS524300 DDN524296:DDO524300 DNJ524296:DNK524300 DXF524296:DXG524300 EHB524296:EHC524300 EQX524296:EQY524300 FAT524296:FAU524300 FKP524296:FKQ524300 FUL524296:FUM524300 GEH524296:GEI524300 GOD524296:GOE524300 GXZ524296:GYA524300 HHV524296:HHW524300 HRR524296:HRS524300 IBN524296:IBO524300 ILJ524296:ILK524300 IVF524296:IVG524300 JFB524296:JFC524300 JOX524296:JOY524300 JYT524296:JYU524300 KIP524296:KIQ524300 KSL524296:KSM524300 LCH524296:LCI524300 LMD524296:LME524300 LVZ524296:LWA524300 MFV524296:MFW524300 MPR524296:MPS524300 MZN524296:MZO524300 NJJ524296:NJK524300 NTF524296:NTG524300 ODB524296:ODC524300 OMX524296:OMY524300 OWT524296:OWU524300 PGP524296:PGQ524300 PQL524296:PQM524300 QAH524296:QAI524300 QKD524296:QKE524300 QTZ524296:QUA524300 RDV524296:RDW524300 RNR524296:RNS524300 RXN524296:RXO524300 SHJ524296:SHK524300 SRF524296:SRG524300 TBB524296:TBC524300 TKX524296:TKY524300 TUT524296:TUU524300 UEP524296:UEQ524300 UOL524296:UOM524300 UYH524296:UYI524300 VID524296:VIE524300 VRZ524296:VSA524300 WBV524296:WBW524300 WLR524296:WLS524300 WVN524296:WVO524300 F589832:G589836 JB589832:JC589836 SX589832:SY589836 ACT589832:ACU589836 AMP589832:AMQ589836 AWL589832:AWM589836 BGH589832:BGI589836 BQD589832:BQE589836 BZZ589832:CAA589836 CJV589832:CJW589836 CTR589832:CTS589836 DDN589832:DDO589836 DNJ589832:DNK589836 DXF589832:DXG589836 EHB589832:EHC589836 EQX589832:EQY589836 FAT589832:FAU589836 FKP589832:FKQ589836 FUL589832:FUM589836 GEH589832:GEI589836 GOD589832:GOE589836 GXZ589832:GYA589836 HHV589832:HHW589836 HRR589832:HRS589836 IBN589832:IBO589836 ILJ589832:ILK589836 IVF589832:IVG589836 JFB589832:JFC589836 JOX589832:JOY589836 JYT589832:JYU589836 KIP589832:KIQ589836 KSL589832:KSM589836 LCH589832:LCI589836 LMD589832:LME589836 LVZ589832:LWA589836 MFV589832:MFW589836 MPR589832:MPS589836 MZN589832:MZO589836 NJJ589832:NJK589836 NTF589832:NTG589836 ODB589832:ODC589836 OMX589832:OMY589836 OWT589832:OWU589836 PGP589832:PGQ589836 PQL589832:PQM589836 QAH589832:QAI589836 QKD589832:QKE589836 QTZ589832:QUA589836 RDV589832:RDW589836 RNR589832:RNS589836 RXN589832:RXO589836 SHJ589832:SHK589836 SRF589832:SRG589836 TBB589832:TBC589836 TKX589832:TKY589836 TUT589832:TUU589836 UEP589832:UEQ589836 UOL589832:UOM589836 UYH589832:UYI589836 VID589832:VIE589836 VRZ589832:VSA589836 WBV589832:WBW589836 WLR589832:WLS589836 WVN589832:WVO589836 F655368:G655372 JB655368:JC655372 SX655368:SY655372 ACT655368:ACU655372 AMP655368:AMQ655372 AWL655368:AWM655372 BGH655368:BGI655372 BQD655368:BQE655372 BZZ655368:CAA655372 CJV655368:CJW655372 CTR655368:CTS655372 DDN655368:DDO655372 DNJ655368:DNK655372 DXF655368:DXG655372 EHB655368:EHC655372 EQX655368:EQY655372 FAT655368:FAU655372 FKP655368:FKQ655372 FUL655368:FUM655372 GEH655368:GEI655372 GOD655368:GOE655372 GXZ655368:GYA655372 HHV655368:HHW655372 HRR655368:HRS655372 IBN655368:IBO655372 ILJ655368:ILK655372 IVF655368:IVG655372 JFB655368:JFC655372 JOX655368:JOY655372 JYT655368:JYU655372 KIP655368:KIQ655372 KSL655368:KSM655372 LCH655368:LCI655372 LMD655368:LME655372 LVZ655368:LWA655372 MFV655368:MFW655372 MPR655368:MPS655372 MZN655368:MZO655372 NJJ655368:NJK655372 NTF655368:NTG655372 ODB655368:ODC655372 OMX655368:OMY655372 OWT655368:OWU655372 PGP655368:PGQ655372 PQL655368:PQM655372 QAH655368:QAI655372 QKD655368:QKE655372 QTZ655368:QUA655372 RDV655368:RDW655372 RNR655368:RNS655372 RXN655368:RXO655372 SHJ655368:SHK655372 SRF655368:SRG655372 TBB655368:TBC655372 TKX655368:TKY655372 TUT655368:TUU655372 UEP655368:UEQ655372 UOL655368:UOM655372 UYH655368:UYI655372 VID655368:VIE655372 VRZ655368:VSA655372 WBV655368:WBW655372 WLR655368:WLS655372 WVN655368:WVO655372 F720904:G720908 JB720904:JC720908 SX720904:SY720908 ACT720904:ACU720908 AMP720904:AMQ720908 AWL720904:AWM720908 BGH720904:BGI720908 BQD720904:BQE720908 BZZ720904:CAA720908 CJV720904:CJW720908 CTR720904:CTS720908 DDN720904:DDO720908 DNJ720904:DNK720908 DXF720904:DXG720908 EHB720904:EHC720908 EQX720904:EQY720908 FAT720904:FAU720908 FKP720904:FKQ720908 FUL720904:FUM720908 GEH720904:GEI720908 GOD720904:GOE720908 GXZ720904:GYA720908 HHV720904:HHW720908 HRR720904:HRS720908 IBN720904:IBO720908 ILJ720904:ILK720908 IVF720904:IVG720908 JFB720904:JFC720908 JOX720904:JOY720908 JYT720904:JYU720908 KIP720904:KIQ720908 KSL720904:KSM720908 LCH720904:LCI720908 LMD720904:LME720908 LVZ720904:LWA720908 MFV720904:MFW720908 MPR720904:MPS720908 MZN720904:MZO720908 NJJ720904:NJK720908 NTF720904:NTG720908 ODB720904:ODC720908 OMX720904:OMY720908 OWT720904:OWU720908 PGP720904:PGQ720908 PQL720904:PQM720908 QAH720904:QAI720908 QKD720904:QKE720908 QTZ720904:QUA720908 RDV720904:RDW720908 RNR720904:RNS720908 RXN720904:RXO720908 SHJ720904:SHK720908 SRF720904:SRG720908 TBB720904:TBC720908 TKX720904:TKY720908 TUT720904:TUU720908 UEP720904:UEQ720908 UOL720904:UOM720908 UYH720904:UYI720908 VID720904:VIE720908 VRZ720904:VSA720908 WBV720904:WBW720908 WLR720904:WLS720908 WVN720904:WVO720908 F786440:G786444 JB786440:JC786444 SX786440:SY786444 ACT786440:ACU786444 AMP786440:AMQ786444 AWL786440:AWM786444 BGH786440:BGI786444 BQD786440:BQE786444 BZZ786440:CAA786444 CJV786440:CJW786444 CTR786440:CTS786444 DDN786440:DDO786444 DNJ786440:DNK786444 DXF786440:DXG786444 EHB786440:EHC786444 EQX786440:EQY786444 FAT786440:FAU786444 FKP786440:FKQ786444 FUL786440:FUM786444 GEH786440:GEI786444 GOD786440:GOE786444 GXZ786440:GYA786444 HHV786440:HHW786444 HRR786440:HRS786444 IBN786440:IBO786444 ILJ786440:ILK786444 IVF786440:IVG786444 JFB786440:JFC786444 JOX786440:JOY786444 JYT786440:JYU786444 KIP786440:KIQ786444 KSL786440:KSM786444 LCH786440:LCI786444 LMD786440:LME786444 LVZ786440:LWA786444 MFV786440:MFW786444 MPR786440:MPS786444 MZN786440:MZO786444 NJJ786440:NJK786444 NTF786440:NTG786444 ODB786440:ODC786444 OMX786440:OMY786444 OWT786440:OWU786444 PGP786440:PGQ786444 PQL786440:PQM786444 QAH786440:QAI786444 QKD786440:QKE786444 QTZ786440:QUA786444 RDV786440:RDW786444 RNR786440:RNS786444 RXN786440:RXO786444 SHJ786440:SHK786444 SRF786440:SRG786444 TBB786440:TBC786444 TKX786440:TKY786444 TUT786440:TUU786444 UEP786440:UEQ786444 UOL786440:UOM786444 UYH786440:UYI786444 VID786440:VIE786444 VRZ786440:VSA786444 WBV786440:WBW786444 WLR786440:WLS786444 WVN786440:WVO786444 F851976:G851980 JB851976:JC851980 SX851976:SY851980 ACT851976:ACU851980 AMP851976:AMQ851980 AWL851976:AWM851980 BGH851976:BGI851980 BQD851976:BQE851980 BZZ851976:CAA851980 CJV851976:CJW851980 CTR851976:CTS851980 DDN851976:DDO851980 DNJ851976:DNK851980 DXF851976:DXG851980 EHB851976:EHC851980 EQX851976:EQY851980 FAT851976:FAU851980 FKP851976:FKQ851980 FUL851976:FUM851980 GEH851976:GEI851980 GOD851976:GOE851980 GXZ851976:GYA851980 HHV851976:HHW851980 HRR851976:HRS851980 IBN851976:IBO851980 ILJ851976:ILK851980 IVF851976:IVG851980 JFB851976:JFC851980 JOX851976:JOY851980 JYT851976:JYU851980 KIP851976:KIQ851980 KSL851976:KSM851980 LCH851976:LCI851980 LMD851976:LME851980 LVZ851976:LWA851980 MFV851976:MFW851980 MPR851976:MPS851980 MZN851976:MZO851980 NJJ851976:NJK851980 NTF851976:NTG851980 ODB851976:ODC851980 OMX851976:OMY851980 OWT851976:OWU851980 PGP851976:PGQ851980 PQL851976:PQM851980 QAH851976:QAI851980 QKD851976:QKE851980 QTZ851976:QUA851980 RDV851976:RDW851980 RNR851976:RNS851980 RXN851976:RXO851980 SHJ851976:SHK851980 SRF851976:SRG851980 TBB851976:TBC851980 TKX851976:TKY851980 TUT851976:TUU851980 UEP851976:UEQ851980 UOL851976:UOM851980 UYH851976:UYI851980 VID851976:VIE851980 VRZ851976:VSA851980 WBV851976:WBW851980 WLR851976:WLS851980 WVN851976:WVO851980 F917512:G917516 JB917512:JC917516 SX917512:SY917516 ACT917512:ACU917516 AMP917512:AMQ917516 AWL917512:AWM917516 BGH917512:BGI917516 BQD917512:BQE917516 BZZ917512:CAA917516 CJV917512:CJW917516 CTR917512:CTS917516 DDN917512:DDO917516 DNJ917512:DNK917516 DXF917512:DXG917516 EHB917512:EHC917516 EQX917512:EQY917516 FAT917512:FAU917516 FKP917512:FKQ917516 FUL917512:FUM917516 GEH917512:GEI917516 GOD917512:GOE917516 GXZ917512:GYA917516 HHV917512:HHW917516 HRR917512:HRS917516 IBN917512:IBO917516 ILJ917512:ILK917516 IVF917512:IVG917516 JFB917512:JFC917516 JOX917512:JOY917516 JYT917512:JYU917516 KIP917512:KIQ917516 KSL917512:KSM917516 LCH917512:LCI917516 LMD917512:LME917516 LVZ917512:LWA917516 MFV917512:MFW917516 MPR917512:MPS917516 MZN917512:MZO917516 NJJ917512:NJK917516 NTF917512:NTG917516 ODB917512:ODC917516 OMX917512:OMY917516 OWT917512:OWU917516 PGP917512:PGQ917516 PQL917512:PQM917516 QAH917512:QAI917516 QKD917512:QKE917516 QTZ917512:QUA917516 RDV917512:RDW917516 RNR917512:RNS917516 RXN917512:RXO917516 SHJ917512:SHK917516 SRF917512:SRG917516 TBB917512:TBC917516 TKX917512:TKY917516 TUT917512:TUU917516 UEP917512:UEQ917516 UOL917512:UOM917516 UYH917512:UYI917516 VID917512:VIE917516 VRZ917512:VSA917516 WBV917512:WBW917516 WLR917512:WLS917516 WVN917512:WVO917516 F983048:G983052 JB983048:JC983052 SX983048:SY983052 ACT983048:ACU983052 AMP983048:AMQ983052 AWL983048:AWM983052 BGH983048:BGI983052 BQD983048:BQE983052 BZZ983048:CAA983052 CJV983048:CJW983052 CTR983048:CTS983052 DDN983048:DDO983052 DNJ983048:DNK983052 DXF983048:DXG983052 EHB983048:EHC983052 EQX983048:EQY983052 FAT983048:FAU983052 FKP983048:FKQ983052 FUL983048:FUM983052 GEH983048:GEI983052 GOD983048:GOE983052 GXZ983048:GYA983052 HHV983048:HHW983052 HRR983048:HRS983052 IBN983048:IBO983052 ILJ983048:ILK983052 IVF983048:IVG983052 JFB983048:JFC983052 JOX983048:JOY983052 JYT983048:JYU983052 KIP983048:KIQ983052 KSL983048:KSM983052 LCH983048:LCI983052 LMD983048:LME983052 LVZ983048:LWA983052 MFV983048:MFW983052 MPR983048:MPS983052 MZN983048:MZO983052 NJJ983048:NJK983052 NTF983048:NTG983052 ODB983048:ODC983052 OMX983048:OMY983052 OWT983048:OWU983052 PGP983048:PGQ983052 PQL983048:PQM983052 QAH983048:QAI983052 QKD983048:QKE983052 QTZ983048:QUA983052 RDV983048:RDW983052 RNR983048:RNS983052 RXN983048:RXO983052 SHJ983048:SHK983052 SRF983048:SRG983052 TBB983048:TBC983052 TKX983048:TKY983052 TUT983048:TUU983052 UEP983048:UEQ983052 UOL983048:UOM983052 UYH983048:UYI983052 VID983048:VIE983052 VRZ983048:VSA983052 WBV983048:WBW983052 WLR983048:WLS983052 WVN983048:WVO983052" xr:uid="{107C5EFA-04C6-41C6-A1BA-6B34C69AA44B}"/>
    <dataValidation allowBlank="1" showInputMessage="1" showErrorMessage="1" prompt="Fill in the lenth in BLUE CELLS only----&g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B6F2036D-FEC3-41EF-8AFE-51EBFF25F3E7}"/>
  </dataValidations>
  <pageMargins left="0.25" right="0.25" top="0.38" bottom="0.5" header="0.19" footer="0.5"/>
  <pageSetup scale="95" orientation="portrait" r:id="rId1"/>
  <headerFooter alignWithMargins="0">
    <oddHeader>Page &amp;P of &amp;N</oddHeader>
  </headerFooter>
  <rowBreaks count="2" manualBreakCount="2">
    <brk id="58" max="13" man="1"/>
    <brk id="118" max="13" man="1"/>
  </rowBreaks>
  <extLst>
    <ext xmlns:x14="http://schemas.microsoft.com/office/spreadsheetml/2009/9/main" uri="{CCE6A557-97BC-4b89-ADB6-D9C93CAAB3DF}">
      <x14:dataValidations xmlns:xm="http://schemas.microsoft.com/office/excel/2006/main" count="7">
        <x14:dataValidation type="list" allowBlank="1" showInputMessage="1" showErrorMessage="1" xr:uid="{9C5A38B4-5A6F-4DED-A3ED-60104C36E151}">
          <x14:formula1>
            <xm:f>'Data Validation'!$D$3:$D$16</xm:f>
          </x14:formula1>
          <xm:sqref>J10</xm:sqref>
        </x14:dataValidation>
        <x14:dataValidation type="list" allowBlank="1" showInputMessage="1" showErrorMessage="1" xr:uid="{3C239855-1514-4B03-AAAC-D0FC7A8B2DF4}">
          <x14:formula1>
            <xm:f>'Data Validation'!$B$3:$B$15</xm:f>
          </x14:formula1>
          <xm:sqref>I10</xm:sqref>
        </x14:dataValidation>
        <x14:dataValidation type="list" allowBlank="1" showInputMessage="1" showErrorMessage="1" xr:uid="{5CDF7E85-8246-42B0-BE8D-F189FB5DAA75}">
          <x14:formula1>
            <xm:f>'Data Validation'!$I$3:$I$10</xm:f>
          </x14:formula1>
          <xm:sqref>L9:L10</xm:sqref>
        </x14:dataValidation>
        <x14:dataValidation type="list" allowBlank="1" showInputMessage="1" showErrorMessage="1" xr:uid="{1BF69E45-3FD5-4855-B381-583F684CFE71}">
          <x14:formula1>
            <xm:f>'Data Validation'!$H$3:$H$16</xm:f>
          </x14:formula1>
          <xm:sqref>I9</xm:sqref>
        </x14:dataValidation>
        <x14:dataValidation type="list" allowBlank="1" showInputMessage="1" showErrorMessage="1" xr:uid="{9AB19903-4066-4B38-B2DA-54EB17D54F12}">
          <x14:formula1>
            <xm:f>'Data Validation'!$F$3:$F$16</xm:f>
          </x14:formula1>
          <xm:sqref>J9</xm:sqref>
        </x14:dataValidation>
        <x14:dataValidation type="list" allowBlank="1" showInputMessage="1" showErrorMessage="1" xr:uid="{7D94FED2-D44A-4394-988F-CF0A6063FB66}">
          <x14:formula1>
            <xm:f>'Data Validation'!$G$3:$G$15</xm:f>
          </x14:formula1>
          <xm:sqref>K9</xm:sqref>
        </x14:dataValidation>
        <x14:dataValidation type="list" allowBlank="1" showInputMessage="1" showErrorMessage="1" xr:uid="{D489EAB5-F0AE-4855-A172-FCFD7BF1159F}">
          <x14:formula1>
            <xm:f>'Data Validation'!$C$3:$C$15</xm:f>
          </x14:formula1>
          <xm:sqref>K10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5892-2A11-4B6E-8CC0-09CBDFCB313B}">
  <dimension ref="A1:AH131"/>
  <sheetViews>
    <sheetView showGridLines="0" tabSelected="1" zoomScale="70" zoomScaleNormal="70" workbookViewId="0">
      <selection activeCell="U24" sqref="U24:X24"/>
    </sheetView>
  </sheetViews>
  <sheetFormatPr defaultRowHeight="14.6" x14ac:dyDescent="0.85"/>
  <cols>
    <col min="1" max="1" width="20.57421875" customWidth="1"/>
    <col min="2" max="2" width="9.65234375" bestFit="1" customWidth="1"/>
    <col min="6" max="6" width="10.15234375" bestFit="1" customWidth="1"/>
    <col min="7" max="7" width="8.3046875" customWidth="1"/>
    <col min="8" max="8" width="8" customWidth="1"/>
    <col min="9" max="9" width="8.15234375" customWidth="1"/>
    <col min="10" max="10" width="7.421875" customWidth="1"/>
    <col min="11" max="11" width="8.15234375" customWidth="1"/>
    <col min="16" max="16" width="9.57421875" bestFit="1" customWidth="1"/>
    <col min="17" max="17" width="10.57421875" bestFit="1" customWidth="1"/>
    <col min="18" max="18" width="10.3046875" customWidth="1"/>
    <col min="19" max="19" width="1.8046875" customWidth="1"/>
    <col min="20" max="20" width="6.8046875" customWidth="1"/>
    <col min="24" max="24" width="32.265625" customWidth="1"/>
  </cols>
  <sheetData>
    <row r="1" spans="1:34" x14ac:dyDescent="0.85">
      <c r="A1" s="251" t="s">
        <v>229</v>
      </c>
    </row>
    <row r="2" spans="1:34" x14ac:dyDescent="0.85">
      <c r="A2" t="s">
        <v>230</v>
      </c>
    </row>
    <row r="3" spans="1:34" x14ac:dyDescent="0.85">
      <c r="A3" t="s">
        <v>231</v>
      </c>
    </row>
    <row r="4" spans="1:34" x14ac:dyDescent="0.85">
      <c r="A4" t="s">
        <v>232</v>
      </c>
    </row>
    <row r="5" spans="1:34" x14ac:dyDescent="0.85">
      <c r="A5" t="s">
        <v>233</v>
      </c>
    </row>
    <row r="6" spans="1:34" x14ac:dyDescent="0.85">
      <c r="A6" t="s">
        <v>234</v>
      </c>
    </row>
    <row r="7" spans="1:34" x14ac:dyDescent="0.85">
      <c r="A7" t="s">
        <v>235</v>
      </c>
    </row>
    <row r="8" spans="1:34" x14ac:dyDescent="0.85">
      <c r="A8" t="s">
        <v>236</v>
      </c>
    </row>
    <row r="9" spans="1:34" x14ac:dyDescent="0.85">
      <c r="A9" t="s">
        <v>238</v>
      </c>
    </row>
    <row r="10" spans="1:34" ht="18.899999999999999" thickBot="1" x14ac:dyDescent="1">
      <c r="A10" s="330" t="str">
        <f>'TMR 30-24 Tally'!I3</f>
        <v>Tribal Muddy Ridge 30-24</v>
      </c>
      <c r="B10" s="330"/>
      <c r="C10" s="330"/>
      <c r="D10" s="330"/>
      <c r="E10" s="330"/>
      <c r="F10" s="330"/>
      <c r="G10" s="330"/>
      <c r="H10" s="330"/>
      <c r="I10" s="330"/>
      <c r="J10" s="330"/>
      <c r="K10" s="330"/>
      <c r="L10" s="330"/>
      <c r="M10" s="330"/>
      <c r="N10" s="330"/>
      <c r="O10" s="330"/>
      <c r="P10" s="330"/>
      <c r="Q10" s="330"/>
      <c r="R10" s="330"/>
      <c r="S10" s="330"/>
      <c r="T10" s="330"/>
      <c r="U10" s="330"/>
      <c r="V10" s="330"/>
      <c r="W10" s="330"/>
    </row>
    <row r="11" spans="1:34" ht="15.25" thickBot="1" x14ac:dyDescent="1">
      <c r="A11" s="247" t="s">
        <v>0</v>
      </c>
      <c r="B11" s="331" t="s">
        <v>239</v>
      </c>
      <c r="C11" s="331"/>
      <c r="D11" s="331"/>
      <c r="E11" s="331"/>
      <c r="F11" s="331"/>
      <c r="G11" s="331"/>
      <c r="H11" s="331"/>
      <c r="I11" s="332"/>
      <c r="J11" s="328" t="s">
        <v>91</v>
      </c>
      <c r="K11" s="329"/>
      <c r="L11" s="329"/>
      <c r="M11" s="329"/>
      <c r="N11" s="329"/>
      <c r="O11" s="329"/>
      <c r="P11" s="329"/>
      <c r="Q11" s="329"/>
      <c r="R11" s="329"/>
      <c r="S11" s="333"/>
      <c r="T11" s="334" t="s">
        <v>174</v>
      </c>
      <c r="U11" s="335"/>
      <c r="V11" s="335"/>
      <c r="W11" s="335"/>
      <c r="X11" s="335"/>
      <c r="Y11" s="335"/>
      <c r="Z11" s="335"/>
      <c r="AA11" s="335"/>
      <c r="AD11" s="350" t="s">
        <v>295</v>
      </c>
      <c r="AE11" s="350"/>
    </row>
    <row r="12" spans="1:34" ht="15.25" thickBot="1" x14ac:dyDescent="1">
      <c r="A12" s="1"/>
      <c r="C12" t="s">
        <v>64</v>
      </c>
      <c r="I12" s="2"/>
      <c r="J12" s="1"/>
      <c r="S12" s="2"/>
      <c r="T12" s="346" t="s">
        <v>267</v>
      </c>
      <c r="U12" s="347"/>
      <c r="V12" s="348" t="str">
        <f>A10</f>
        <v>Tribal Muddy Ridge 30-24</v>
      </c>
      <c r="W12" s="348"/>
      <c r="X12" s="349"/>
      <c r="Y12" s="336" t="s">
        <v>185</v>
      </c>
      <c r="Z12" s="337"/>
      <c r="AA12" s="214">
        <v>281</v>
      </c>
      <c r="AB12" s="217" t="s">
        <v>4</v>
      </c>
      <c r="AC12" s="274" t="s">
        <v>286</v>
      </c>
      <c r="AD12" s="351">
        <v>8</v>
      </c>
      <c r="AE12" s="352"/>
      <c r="AF12" s="274"/>
      <c r="AG12" s="274"/>
      <c r="AH12" s="274"/>
    </row>
    <row r="13" spans="1:34" ht="15.25" thickBot="1" x14ac:dyDescent="1">
      <c r="A13" s="1" t="s">
        <v>1</v>
      </c>
      <c r="B13" s="20">
        <v>4.8920000000000003</v>
      </c>
      <c r="C13" s="41">
        <v>5.5</v>
      </c>
      <c r="D13" s="328" t="s">
        <v>13</v>
      </c>
      <c r="E13" s="329"/>
      <c r="F13" s="329"/>
      <c r="G13" s="329"/>
      <c r="H13" s="329"/>
      <c r="I13" s="333"/>
      <c r="J13" s="338" t="s">
        <v>33</v>
      </c>
      <c r="K13" s="339"/>
      <c r="L13" s="339"/>
      <c r="M13" s="339"/>
      <c r="N13" s="340"/>
      <c r="S13" s="202"/>
      <c r="T13" s="341" t="s">
        <v>246</v>
      </c>
      <c r="U13" s="342"/>
      <c r="V13" s="342"/>
      <c r="W13" s="343">
        <f ca="1">TODAY()</f>
        <v>46095</v>
      </c>
      <c r="X13" s="344"/>
      <c r="Y13" s="345" t="s">
        <v>184</v>
      </c>
      <c r="Z13" s="345"/>
      <c r="AA13" s="211">
        <f>Y14</f>
        <v>0</v>
      </c>
      <c r="AB13" s="240"/>
      <c r="AC13" s="323">
        <f>'TMR 30-24 Tally'!E17+AD12</f>
        <v>18</v>
      </c>
      <c r="AD13" s="324"/>
      <c r="AE13" s="324"/>
      <c r="AF13" s="324"/>
      <c r="AG13" s="324"/>
      <c r="AH13" s="274"/>
    </row>
    <row r="14" spans="1:34" ht="15.25" thickBot="1" x14ac:dyDescent="1">
      <c r="A14" s="1" t="s">
        <v>2</v>
      </c>
      <c r="B14" s="20">
        <v>2.375</v>
      </c>
      <c r="C14" s="40" t="s">
        <v>172</v>
      </c>
      <c r="D14" s="1" t="s">
        <v>15</v>
      </c>
      <c r="F14" s="200" t="s">
        <v>16</v>
      </c>
      <c r="G14" s="70" t="s">
        <v>170</v>
      </c>
      <c r="I14" s="201" t="s">
        <v>173</v>
      </c>
      <c r="J14" s="1"/>
      <c r="L14" s="209" t="s">
        <v>181</v>
      </c>
      <c r="M14" s="18"/>
      <c r="N14" s="210">
        <v>0</v>
      </c>
      <c r="S14" s="4"/>
      <c r="T14" s="212" t="str">
        <f>IF(U14&gt;0,"1"," ")</f>
        <v>1</v>
      </c>
      <c r="U14" s="325" t="s">
        <v>300</v>
      </c>
      <c r="V14" s="325"/>
      <c r="W14" s="325"/>
      <c r="X14" s="325"/>
      <c r="Y14" s="326"/>
      <c r="Z14" s="327"/>
      <c r="AA14" s="213">
        <f>AA12-Y14</f>
        <v>281</v>
      </c>
      <c r="AB14" s="240">
        <f>AA14*M15+AC13</f>
        <v>8786.9573650793573</v>
      </c>
      <c r="AC14" s="274"/>
      <c r="AD14" s="274"/>
      <c r="AE14" s="274"/>
      <c r="AF14" s="274"/>
      <c r="AG14" s="274"/>
      <c r="AH14" s="274"/>
    </row>
    <row r="15" spans="1:34" ht="15.25" thickBot="1" x14ac:dyDescent="1">
      <c r="A15" s="1" t="s">
        <v>3</v>
      </c>
      <c r="B15" s="20">
        <v>1.9950000000000001</v>
      </c>
      <c r="C15" t="s">
        <v>172</v>
      </c>
      <c r="D15" s="1" t="s">
        <v>14</v>
      </c>
      <c r="F15" s="20">
        <v>22</v>
      </c>
      <c r="G15" t="s">
        <v>186</v>
      </c>
      <c r="I15" s="201" t="s">
        <v>173</v>
      </c>
      <c r="J15" s="23" t="s">
        <v>34</v>
      </c>
      <c r="K15" s="24"/>
      <c r="L15" s="3" t="s">
        <v>182</v>
      </c>
      <c r="M15" s="76">
        <f>R22</f>
        <v>31.206253968253943</v>
      </c>
      <c r="N15" s="5" t="s">
        <v>183</v>
      </c>
      <c r="O15" s="328" t="s">
        <v>81</v>
      </c>
      <c r="P15" s="329"/>
      <c r="Q15" s="329"/>
      <c r="R15" s="329"/>
      <c r="S15" s="329"/>
      <c r="T15" s="212">
        <f>IF(U15&gt;0,T14+1," ")</f>
        <v>2</v>
      </c>
      <c r="U15" s="325" t="s">
        <v>301</v>
      </c>
      <c r="V15" s="325"/>
      <c r="W15" s="325"/>
      <c r="X15" s="325"/>
      <c r="Y15" s="326">
        <v>1</v>
      </c>
      <c r="Z15" s="327"/>
      <c r="AA15" s="213">
        <f>AA14-Y15</f>
        <v>280</v>
      </c>
      <c r="AB15" s="240">
        <f>AA15*M15+AC13</f>
        <v>8755.7511111111035</v>
      </c>
      <c r="AC15" s="275"/>
      <c r="AD15" s="275"/>
      <c r="AE15" s="275"/>
      <c r="AF15" s="275"/>
      <c r="AG15" s="276"/>
      <c r="AH15" s="274"/>
    </row>
    <row r="16" spans="1:34" x14ac:dyDescent="0.85">
      <c r="A16" s="1" t="s">
        <v>4</v>
      </c>
      <c r="B16" s="237">
        <v>8350</v>
      </c>
      <c r="C16" t="s">
        <v>171</v>
      </c>
      <c r="D16" s="1" t="s">
        <v>179</v>
      </c>
      <c r="F16" s="6">
        <f>B16/G20</f>
        <v>267.57457042086622</v>
      </c>
      <c r="G16" s="354" t="s">
        <v>189</v>
      </c>
      <c r="H16" s="354"/>
      <c r="I16" s="219">
        <v>8</v>
      </c>
      <c r="J16" s="1" t="s">
        <v>35</v>
      </c>
      <c r="K16" s="237">
        <v>9513</v>
      </c>
      <c r="L16" s="355" t="s">
        <v>65</v>
      </c>
      <c r="M16" s="356"/>
      <c r="N16" s="357"/>
      <c r="O16" s="1" t="s">
        <v>15</v>
      </c>
      <c r="Q16" s="52" t="s">
        <v>16</v>
      </c>
      <c r="T16" s="212">
        <f t="shared" ref="T16:T40" si="0">IF(U16&gt;0,T15+1," ")</f>
        <v>3</v>
      </c>
      <c r="U16" s="325" t="s">
        <v>302</v>
      </c>
      <c r="V16" s="325"/>
      <c r="W16" s="325"/>
      <c r="X16" s="325"/>
      <c r="Y16" s="326"/>
      <c r="Z16" s="327"/>
      <c r="AA16" s="213">
        <f t="shared" ref="AA16:AA40" si="1">AA15-Y16</f>
        <v>280</v>
      </c>
      <c r="AB16" s="240">
        <f>AA16*M15+AC13</f>
        <v>8755.7511111111035</v>
      </c>
      <c r="AC16" s="277"/>
      <c r="AD16" s="278"/>
      <c r="AE16" s="274"/>
      <c r="AF16" s="274"/>
      <c r="AG16" s="274"/>
      <c r="AH16" s="274"/>
    </row>
    <row r="17" spans="1:34" ht="15.25" thickBot="1" x14ac:dyDescent="1">
      <c r="A17" s="1"/>
      <c r="D17" s="1" t="str">
        <f>IF(F17=" "," ","Slurry Yield:")</f>
        <v>Slurry Yield:</v>
      </c>
      <c r="F17" s="8">
        <f>IF(I15="yes"," ",IF(F14="Yes",F15*1.15*0.1781,"Poop"))</f>
        <v>4.5059299999999993</v>
      </c>
      <c r="G17" t="str">
        <f>IF(D17&gt;" ","BBLS"," ")</f>
        <v>BBLS</v>
      </c>
      <c r="H17" t="s">
        <v>195</v>
      </c>
      <c r="I17" s="219"/>
      <c r="J17" s="1" t="s">
        <v>36</v>
      </c>
      <c r="K17" s="73">
        <f>(K16/R22)</f>
        <v>304.84274112738922</v>
      </c>
      <c r="L17" s="68" t="s">
        <v>101</v>
      </c>
      <c r="M17" s="77">
        <f>K17-K35</f>
        <v>304.84274112738922</v>
      </c>
      <c r="N17" s="67" t="s">
        <v>100</v>
      </c>
      <c r="O17" s="1" t="s">
        <v>14</v>
      </c>
      <c r="Q17" s="20">
        <v>15</v>
      </c>
      <c r="R17" t="s">
        <v>110</v>
      </c>
      <c r="T17" s="212">
        <f t="shared" si="0"/>
        <v>4</v>
      </c>
      <c r="U17" s="492" t="s">
        <v>303</v>
      </c>
      <c r="V17" s="325"/>
      <c r="W17" s="325"/>
      <c r="X17" s="325"/>
      <c r="Y17" s="326">
        <v>9</v>
      </c>
      <c r="Z17" s="327"/>
      <c r="AA17" s="213">
        <f t="shared" si="1"/>
        <v>271</v>
      </c>
      <c r="AB17" s="240">
        <f>AA17*M15+AC13</f>
        <v>8474.8948253968192</v>
      </c>
      <c r="AC17" s="277"/>
      <c r="AD17" s="279"/>
      <c r="AE17" s="350"/>
      <c r="AF17" s="350"/>
      <c r="AG17" s="350"/>
      <c r="AH17" s="274"/>
    </row>
    <row r="18" spans="1:34" ht="15.25" thickBot="1" x14ac:dyDescent="1">
      <c r="A18" s="1" t="s">
        <v>5</v>
      </c>
      <c r="B18" s="21">
        <f>(B13^2-B14^2)/1029.4</f>
        <v>1.7768640955896642E-2</v>
      </c>
      <c r="C18" s="53">
        <f>B18*B16</f>
        <v>148.36815198173696</v>
      </c>
      <c r="D18" s="1" t="str">
        <f>IF(F18="  ","Kiss my ass","Slurry Yield:")</f>
        <v>Kiss my ass</v>
      </c>
      <c r="F18" s="215" t="str">
        <f>IF(I15="yes",F15*I17*0.1781,"  ")</f>
        <v xml:space="preserve">  </v>
      </c>
      <c r="G18" t="str">
        <f>IF(D17&gt;" "," ","BBLS ")</f>
        <v xml:space="preserve"> </v>
      </c>
      <c r="H18" t="s">
        <v>196</v>
      </c>
      <c r="I18" s="224">
        <f>I16*F15</f>
        <v>176</v>
      </c>
      <c r="J18" s="74" t="s">
        <v>108</v>
      </c>
      <c r="K18" s="24"/>
      <c r="L18" s="78">
        <v>0</v>
      </c>
      <c r="M18" s="75" t="s">
        <v>48</v>
      </c>
      <c r="N18" s="42" t="s">
        <v>47</v>
      </c>
      <c r="O18" s="1"/>
      <c r="T18" s="212">
        <f t="shared" si="0"/>
        <v>5</v>
      </c>
      <c r="U18" s="325" t="s">
        <v>304</v>
      </c>
      <c r="V18" s="325"/>
      <c r="W18" s="325"/>
      <c r="X18" s="325"/>
      <c r="Y18" s="326">
        <v>100</v>
      </c>
      <c r="Z18" s="327"/>
      <c r="AA18" s="213">
        <f t="shared" si="1"/>
        <v>171</v>
      </c>
      <c r="AB18" s="240">
        <f>AA18*M15+AC13</f>
        <v>5354.2694285714242</v>
      </c>
      <c r="AC18" s="277"/>
      <c r="AD18" s="279"/>
      <c r="AE18" s="353"/>
      <c r="AF18" s="353"/>
      <c r="AG18" s="353"/>
      <c r="AH18" s="274"/>
    </row>
    <row r="19" spans="1:34" x14ac:dyDescent="0.85">
      <c r="A19" s="1" t="s">
        <v>6</v>
      </c>
      <c r="B19" s="21">
        <f>B15^2/1029.4</f>
        <v>3.866354186904993E-3</v>
      </c>
      <c r="C19" s="53">
        <f>B19*B16</f>
        <v>32.28405746065669</v>
      </c>
      <c r="D19" s="1"/>
      <c r="H19" s="21" t="str">
        <f>IF(I14="Yes","Slurry Vol:"," ")</f>
        <v xml:space="preserve"> </v>
      </c>
      <c r="I19" s="223" t="str">
        <f>IF(I14="Yes",F17," ")</f>
        <v xml:space="preserve"> </v>
      </c>
      <c r="J19" s="1"/>
      <c r="K19" s="24"/>
      <c r="M19" s="27" t="s">
        <v>41</v>
      </c>
      <c r="N19" s="27" t="s">
        <v>40</v>
      </c>
      <c r="O19" s="1" t="s">
        <v>17</v>
      </c>
      <c r="Q19" s="8">
        <f>IF(Q16="Yes",Q17*1.15*0.1781,"Poop")</f>
        <v>3.072225</v>
      </c>
      <c r="R19" t="s">
        <v>18</v>
      </c>
      <c r="T19" s="212">
        <f t="shared" si="0"/>
        <v>6</v>
      </c>
      <c r="U19" s="325" t="str">
        <f>CONCATENATE("W.O.C. RIH 97 jts, tag cement @8,359'  Lay down tag jt. EOT @","8350' ")</f>
        <v xml:space="preserve">W.O.C. RIH 97 jts, tag cement @8,359'  Lay down tag jt. EOT @8350' </v>
      </c>
      <c r="V19" s="325"/>
      <c r="W19" s="325"/>
      <c r="X19" s="325"/>
      <c r="Y19" s="326">
        <v>-97</v>
      </c>
      <c r="Z19" s="327"/>
      <c r="AA19" s="213">
        <f t="shared" si="1"/>
        <v>268</v>
      </c>
      <c r="AB19" s="240">
        <f>AA19*M15+AC13</f>
        <v>8381.276063492056</v>
      </c>
      <c r="AC19" s="277"/>
      <c r="AD19" s="278"/>
      <c r="AE19" s="274"/>
      <c r="AF19" s="274"/>
      <c r="AG19" s="274"/>
      <c r="AH19" s="274"/>
    </row>
    <row r="20" spans="1:34" ht="15.25" thickBot="1" x14ac:dyDescent="1">
      <c r="A20" s="1" t="s">
        <v>7</v>
      </c>
      <c r="B20" s="21">
        <f>B13^2/1029.4</f>
        <v>2.3248167864775598E-2</v>
      </c>
      <c r="C20" s="53">
        <f>B16*B20</f>
        <v>194.12220167087625</v>
      </c>
      <c r="D20" s="359" t="s">
        <v>19</v>
      </c>
      <c r="E20" s="354"/>
      <c r="F20" s="354"/>
      <c r="G20" s="226">
        <f>R22</f>
        <v>31.206253968253943</v>
      </c>
      <c r="H20" t="s">
        <v>197</v>
      </c>
      <c r="I20" s="219">
        <v>15.8</v>
      </c>
      <c r="J20" s="359" t="s">
        <v>37</v>
      </c>
      <c r="K20" s="354"/>
      <c r="L20" s="20">
        <v>60</v>
      </c>
      <c r="M20" s="25">
        <f>(L20*F24)/42</f>
        <v>7.128571428571429</v>
      </c>
      <c r="N20" s="26">
        <f>IF(N27="Yes",L20*N29*0.1781,L20*1.15*0.1781)</f>
        <v>12.2889</v>
      </c>
      <c r="O20" s="1"/>
      <c r="T20" s="212">
        <f t="shared" si="0"/>
        <v>7</v>
      </c>
      <c r="U20" s="325" t="s">
        <v>314</v>
      </c>
      <c r="V20" s="325"/>
      <c r="W20" s="325"/>
      <c r="X20" s="325"/>
      <c r="Y20" s="326">
        <v>1</v>
      </c>
      <c r="Z20" s="327"/>
      <c r="AA20" s="213">
        <f t="shared" si="1"/>
        <v>267</v>
      </c>
      <c r="AB20" s="240">
        <f>AA20*M15+AC13</f>
        <v>8350.0698095238022</v>
      </c>
      <c r="AC20" s="277"/>
      <c r="AD20" s="278"/>
      <c r="AE20" s="274"/>
      <c r="AF20" s="274"/>
      <c r="AG20" s="274"/>
      <c r="AH20" s="274"/>
    </row>
    <row r="21" spans="1:34" x14ac:dyDescent="0.85">
      <c r="A21" s="1" t="s">
        <v>70</v>
      </c>
      <c r="C21" s="54">
        <f>C19+C18</f>
        <v>180.65220944239366</v>
      </c>
      <c r="D21" s="1"/>
      <c r="H21" s="17" t="s">
        <v>178</v>
      </c>
      <c r="I21" s="19"/>
      <c r="J21" s="359" t="s">
        <v>38</v>
      </c>
      <c r="K21" s="354"/>
      <c r="L21" s="62">
        <f>Q17</f>
        <v>15</v>
      </c>
      <c r="M21" s="25">
        <f>(L21*F24)/42</f>
        <v>1.7821428571428573</v>
      </c>
      <c r="N21" s="26">
        <f>N20-N22</f>
        <v>3.0722250000000013</v>
      </c>
      <c r="O21" s="359" t="s">
        <v>19</v>
      </c>
      <c r="P21" s="354"/>
      <c r="Q21" s="354"/>
      <c r="T21" s="212">
        <f t="shared" si="0"/>
        <v>8</v>
      </c>
      <c r="U21" s="325" t="s">
        <v>316</v>
      </c>
      <c r="V21" s="325"/>
      <c r="W21" s="325"/>
      <c r="X21" s="325"/>
      <c r="Y21" s="326"/>
      <c r="Z21" s="327"/>
      <c r="AA21" s="213">
        <f t="shared" si="1"/>
        <v>267</v>
      </c>
      <c r="AB21" s="240">
        <f>AA21*M15+AC13</f>
        <v>8350.0698095238022</v>
      </c>
      <c r="AC21" s="277"/>
      <c r="AD21" s="280"/>
      <c r="AE21" s="274"/>
      <c r="AF21" s="274"/>
      <c r="AG21" s="274"/>
      <c r="AH21" s="274"/>
    </row>
    <row r="22" spans="1:34" ht="15.25" thickBot="1" x14ac:dyDescent="1">
      <c r="A22" s="1" t="s">
        <v>8</v>
      </c>
      <c r="B22" s="61">
        <f>IF(I15="yes",F18,F17)</f>
        <v>4.5059299999999993</v>
      </c>
      <c r="D22" s="494" t="s">
        <v>75</v>
      </c>
      <c r="E22" s="495"/>
      <c r="F22" s="495"/>
      <c r="G22" s="205">
        <f>((B16-B32)/G20)+1</f>
        <v>7.210893312144913</v>
      </c>
      <c r="H22" s="236">
        <f>B16-(G22*G20)</f>
        <v>8124.9750319632221</v>
      </c>
      <c r="I22" s="5"/>
      <c r="J22" s="359" t="s">
        <v>39</v>
      </c>
      <c r="K22" s="354"/>
      <c r="L22" s="63">
        <f>L20-L21</f>
        <v>45</v>
      </c>
      <c r="M22" s="25">
        <f>(L22*F24)/42</f>
        <v>5.3464285714285715</v>
      </c>
      <c r="N22" s="26">
        <f>IF(N27="Yes",N29*0.1781*L22,L22*1.15*0.1781)</f>
        <v>9.2166749999999986</v>
      </c>
      <c r="O22" s="359"/>
      <c r="P22" s="354"/>
      <c r="Q22" s="354"/>
      <c r="R22" s="199">
        <f>'TMR 30-24 Tally'!I16</f>
        <v>31.206253968253943</v>
      </c>
      <c r="T22" s="212">
        <f t="shared" si="0"/>
        <v>9</v>
      </c>
      <c r="U22" s="325" t="s">
        <v>305</v>
      </c>
      <c r="V22" s="325"/>
      <c r="W22" s="325"/>
      <c r="X22" s="325"/>
      <c r="Y22" s="326">
        <v>194</v>
      </c>
      <c r="Z22" s="327"/>
      <c r="AA22" s="213">
        <f t="shared" si="1"/>
        <v>73</v>
      </c>
      <c r="AB22" s="240">
        <f>AA22*M15+AC13</f>
        <v>2296.0565396825377</v>
      </c>
      <c r="AC22" s="275"/>
      <c r="AD22" s="280"/>
      <c r="AE22" s="274"/>
      <c r="AF22" s="274"/>
      <c r="AG22" s="274"/>
      <c r="AH22" s="274"/>
    </row>
    <row r="23" spans="1:34" x14ac:dyDescent="0.85">
      <c r="A23" s="1"/>
      <c r="D23" s="334" t="s">
        <v>20</v>
      </c>
      <c r="E23" s="335"/>
      <c r="F23" s="335"/>
      <c r="G23" s="335"/>
      <c r="H23" s="335"/>
      <c r="I23" s="358"/>
      <c r="J23" s="359" t="s">
        <v>44</v>
      </c>
      <c r="K23" s="354"/>
      <c r="L23" s="57">
        <f>L29-N21</f>
        <v>33.708402380027195</v>
      </c>
      <c r="N23" s="2"/>
      <c r="O23" s="359" t="s">
        <v>82</v>
      </c>
      <c r="P23" s="354"/>
      <c r="Q23" s="354"/>
      <c r="R23" s="8">
        <f>L25</f>
        <v>132.14912322853945</v>
      </c>
      <c r="T23" s="212">
        <f t="shared" si="0"/>
        <v>10</v>
      </c>
      <c r="U23" s="325" t="s">
        <v>315</v>
      </c>
      <c r="V23" s="325"/>
      <c r="W23" s="325"/>
      <c r="X23" s="325"/>
      <c r="Y23" s="326">
        <v>73</v>
      </c>
      <c r="Z23" s="327"/>
      <c r="AA23" s="213">
        <f t="shared" si="1"/>
        <v>0</v>
      </c>
      <c r="AB23" s="240">
        <f>AA23*M15+AC13</f>
        <v>18</v>
      </c>
      <c r="AC23" s="277"/>
      <c r="AD23" s="278"/>
      <c r="AE23" s="350"/>
      <c r="AF23" s="350"/>
      <c r="AG23" s="350"/>
      <c r="AH23" s="274"/>
    </row>
    <row r="24" spans="1:34" x14ac:dyDescent="0.85">
      <c r="A24" s="1" t="s">
        <v>32</v>
      </c>
      <c r="B24" s="6">
        <f>IF(I14="Yes"," ",B22/(B18+B19))</f>
        <v>208.27044195104457</v>
      </c>
      <c r="D24" s="1" t="s">
        <v>21</v>
      </c>
      <c r="F24" s="20">
        <v>4.99</v>
      </c>
      <c r="I24" s="2"/>
      <c r="J24" s="359" t="s">
        <v>78</v>
      </c>
      <c r="K24" s="354"/>
      <c r="L24" s="57">
        <f>Q30-L23</f>
        <v>2.5612896841095179</v>
      </c>
      <c r="M24" t="s">
        <v>79</v>
      </c>
      <c r="N24" s="2"/>
      <c r="O24" s="365" t="s">
        <v>105</v>
      </c>
      <c r="P24" s="366"/>
      <c r="Q24" s="206" t="s">
        <v>175</v>
      </c>
      <c r="R24" s="49">
        <f>(R23/R22)+2</f>
        <v>6.2346999855533598</v>
      </c>
      <c r="T24" s="212">
        <f t="shared" si="0"/>
        <v>11</v>
      </c>
      <c r="U24" s="325" t="s">
        <v>312</v>
      </c>
      <c r="V24" s="325"/>
      <c r="W24" s="325"/>
      <c r="X24" s="325"/>
      <c r="Y24" s="326"/>
      <c r="Z24" s="327"/>
      <c r="AA24" s="213">
        <f t="shared" si="1"/>
        <v>0</v>
      </c>
      <c r="AB24" s="240">
        <f>AA24*M15+AC13</f>
        <v>18</v>
      </c>
      <c r="AC24" s="277"/>
      <c r="AD24" s="278"/>
      <c r="AE24" s="350"/>
      <c r="AF24" s="350"/>
      <c r="AG24" s="350"/>
      <c r="AH24" s="274"/>
    </row>
    <row r="25" spans="1:34" x14ac:dyDescent="0.85">
      <c r="A25" s="1" t="s">
        <v>31</v>
      </c>
      <c r="B25" s="6">
        <f>IF(I14="Yes"," ",B22/B20)</f>
        <v>193.8187140685244</v>
      </c>
      <c r="D25" s="1" t="s">
        <v>22</v>
      </c>
      <c r="F25" s="21">
        <f>F24*F15</f>
        <v>109.78</v>
      </c>
      <c r="I25" s="2"/>
      <c r="J25" s="359" t="s">
        <v>42</v>
      </c>
      <c r="K25" s="354"/>
      <c r="L25" s="64">
        <f>N21/B20</f>
        <v>132.14912322853945</v>
      </c>
      <c r="M25" t="s">
        <v>87</v>
      </c>
      <c r="N25" s="2"/>
      <c r="O25" s="334" t="s">
        <v>20</v>
      </c>
      <c r="P25" s="335"/>
      <c r="Q25" s="335"/>
      <c r="R25" s="335"/>
      <c r="S25" s="335"/>
      <c r="T25" s="212" t="str">
        <f t="shared" si="0"/>
        <v xml:space="preserve"> </v>
      </c>
      <c r="U25" s="325"/>
      <c r="V25" s="325"/>
      <c r="W25" s="325"/>
      <c r="X25" s="325"/>
      <c r="Y25" s="326"/>
      <c r="Z25" s="327"/>
      <c r="AA25" s="213">
        <f t="shared" si="1"/>
        <v>0</v>
      </c>
      <c r="AB25" s="240">
        <f>AA25*M15+AC13</f>
        <v>18</v>
      </c>
      <c r="AC25" s="277"/>
      <c r="AD25" s="278"/>
      <c r="AE25" s="353"/>
      <c r="AF25" s="353"/>
      <c r="AG25" s="353"/>
      <c r="AH25" s="274"/>
    </row>
    <row r="26" spans="1:34" x14ac:dyDescent="0.85">
      <c r="A26" s="1"/>
      <c r="D26" s="1" t="s">
        <v>23</v>
      </c>
      <c r="F26" s="9">
        <f>F25/42</f>
        <v>2.613809523809524</v>
      </c>
      <c r="I26" s="2"/>
      <c r="J26" s="1"/>
      <c r="K26" s="24"/>
      <c r="M26" t="s">
        <v>80</v>
      </c>
      <c r="N26" s="2"/>
      <c r="O26" s="1" t="s">
        <v>21</v>
      </c>
      <c r="Q26" s="20">
        <v>4.99</v>
      </c>
      <c r="T26" s="212" t="str">
        <f t="shared" si="0"/>
        <v xml:space="preserve"> </v>
      </c>
      <c r="U26" s="325"/>
      <c r="V26" s="325"/>
      <c r="W26" s="325"/>
      <c r="X26" s="325"/>
      <c r="Y26" s="326"/>
      <c r="Z26" s="327"/>
      <c r="AA26" s="213">
        <f t="shared" si="1"/>
        <v>0</v>
      </c>
      <c r="AB26" s="240">
        <f>AA26*M15+AC13</f>
        <v>18</v>
      </c>
      <c r="AC26" s="277"/>
      <c r="AD26" s="278"/>
      <c r="AE26" s="274"/>
      <c r="AF26" s="274"/>
      <c r="AG26" s="274"/>
      <c r="AH26" s="274"/>
    </row>
    <row r="27" spans="1:34" x14ac:dyDescent="0.85">
      <c r="A27" s="1" t="s">
        <v>9</v>
      </c>
      <c r="B27" s="8">
        <f>IF(I14="Yes"," ",B24*B18)</f>
        <v>3.7006827047540249</v>
      </c>
      <c r="D27" s="1"/>
      <c r="I27" s="2"/>
      <c r="J27" s="359" t="s">
        <v>43</v>
      </c>
      <c r="K27" s="354"/>
      <c r="L27" s="235">
        <f>K16-L25</f>
        <v>9380.8508767714611</v>
      </c>
      <c r="M27" s="220" t="s">
        <v>190</v>
      </c>
      <c r="N27" s="218" t="s">
        <v>173</v>
      </c>
      <c r="O27" s="1" t="s">
        <v>22</v>
      </c>
      <c r="Q27" s="21">
        <f>Q26*Q17</f>
        <v>74.850000000000009</v>
      </c>
      <c r="R27" s="10"/>
      <c r="T27" s="212" t="str">
        <f t="shared" si="0"/>
        <v xml:space="preserve"> </v>
      </c>
      <c r="U27" s="325"/>
      <c r="V27" s="325"/>
      <c r="W27" s="325"/>
      <c r="X27" s="325"/>
      <c r="Y27" s="326"/>
      <c r="Z27" s="327"/>
      <c r="AA27" s="213">
        <f t="shared" si="1"/>
        <v>0</v>
      </c>
      <c r="AB27" s="240">
        <f>AA27*M15+AC13</f>
        <v>18</v>
      </c>
      <c r="AC27" s="277"/>
      <c r="AD27" s="278"/>
      <c r="AE27" s="274"/>
      <c r="AF27" s="274"/>
      <c r="AG27" s="274"/>
      <c r="AH27" s="274"/>
    </row>
    <row r="28" spans="1:34" ht="15.25" thickBot="1" x14ac:dyDescent="1">
      <c r="A28" s="1" t="s">
        <v>30</v>
      </c>
      <c r="B28" s="8">
        <f>IF(I14="Yes"," ",B24*B19)</f>
        <v>0.80524729524597449</v>
      </c>
      <c r="D28" s="1"/>
      <c r="I28" s="2"/>
      <c r="J28" s="1"/>
      <c r="K28" s="24"/>
      <c r="M28" s="220" t="s">
        <v>191</v>
      </c>
      <c r="N28" s="219">
        <v>0</v>
      </c>
      <c r="O28" s="1" t="s">
        <v>23</v>
      </c>
      <c r="Q28" s="9">
        <f>Q27/42</f>
        <v>1.7821428571428573</v>
      </c>
      <c r="R28" s="10"/>
      <c r="T28" s="212" t="str">
        <f t="shared" si="0"/>
        <v xml:space="preserve"> </v>
      </c>
      <c r="U28" s="325"/>
      <c r="V28" s="325"/>
      <c r="W28" s="325"/>
      <c r="X28" s="325"/>
      <c r="Y28" s="326"/>
      <c r="Z28" s="327"/>
      <c r="AA28" s="213">
        <f t="shared" si="1"/>
        <v>0</v>
      </c>
      <c r="AB28" s="240">
        <f>AA28*M15+AC13</f>
        <v>18</v>
      </c>
      <c r="AC28" s="277"/>
      <c r="AD28" s="280"/>
      <c r="AE28" s="274"/>
      <c r="AF28" s="274"/>
      <c r="AG28" s="274"/>
      <c r="AH28" s="274"/>
    </row>
    <row r="29" spans="1:34" ht="15.25" thickBot="1" x14ac:dyDescent="1">
      <c r="A29" s="1"/>
      <c r="D29" s="368" t="s">
        <v>92</v>
      </c>
      <c r="E29" s="369"/>
      <c r="F29" s="369"/>
      <c r="G29" s="369"/>
      <c r="H29" s="369"/>
      <c r="I29" s="370"/>
      <c r="J29" s="359" t="s">
        <v>45</v>
      </c>
      <c r="K29" s="354"/>
      <c r="L29" s="8">
        <f>K16*B19</f>
        <v>36.780627380027198</v>
      </c>
      <c r="M29" s="220" t="s">
        <v>195</v>
      </c>
      <c r="N29" s="219"/>
      <c r="O29" s="17" t="s">
        <v>83</v>
      </c>
      <c r="P29" s="18"/>
      <c r="Q29" s="55">
        <f>Q19</f>
        <v>3.072225</v>
      </c>
      <c r="R29" s="10" t="s">
        <v>86</v>
      </c>
      <c r="T29" s="212" t="str">
        <f t="shared" si="0"/>
        <v xml:space="preserve"> </v>
      </c>
      <c r="U29" s="325"/>
      <c r="V29" s="325"/>
      <c r="W29" s="325"/>
      <c r="X29" s="325"/>
      <c r="Y29" s="326"/>
      <c r="Z29" s="327"/>
      <c r="AA29" s="213">
        <f t="shared" si="1"/>
        <v>0</v>
      </c>
      <c r="AB29" s="240">
        <f>AA29*M15+AC13</f>
        <v>18</v>
      </c>
      <c r="AC29" s="275"/>
      <c r="AD29" s="280"/>
      <c r="AE29" s="274"/>
      <c r="AF29" s="274"/>
      <c r="AG29" s="274"/>
      <c r="AH29" s="274"/>
    </row>
    <row r="30" spans="1:34" ht="15.25" thickBot="1" x14ac:dyDescent="1">
      <c r="A30" s="1" t="s">
        <v>10</v>
      </c>
      <c r="B30" s="7">
        <f>IF(I14="Yes"," ",B16-B24)</f>
        <v>8141.7295580489554</v>
      </c>
      <c r="D30" s="43" t="s">
        <v>93</v>
      </c>
      <c r="E30" s="44"/>
      <c r="F30" s="62">
        <f>F15</f>
        <v>22</v>
      </c>
      <c r="G30" s="44"/>
      <c r="H30" s="372" t="s">
        <v>97</v>
      </c>
      <c r="I30" s="373"/>
      <c r="J30" s="359" t="s">
        <v>46</v>
      </c>
      <c r="K30" s="354"/>
      <c r="L30" s="8">
        <f>K16*B18</f>
        <v>169.03308141344476</v>
      </c>
      <c r="M30" s="220" t="s">
        <v>196</v>
      </c>
      <c r="N30" s="225">
        <f>N28*L20</f>
        <v>0</v>
      </c>
      <c r="O30" s="3" t="s">
        <v>84</v>
      </c>
      <c r="P30" s="4"/>
      <c r="Q30" s="56">
        <f>B19*L27</f>
        <v>36.269692064136713</v>
      </c>
      <c r="R30" s="10" t="s">
        <v>85</v>
      </c>
      <c r="T30" s="212" t="str">
        <f t="shared" si="0"/>
        <v xml:space="preserve"> </v>
      </c>
      <c r="U30" s="325"/>
      <c r="V30" s="325"/>
      <c r="W30" s="325"/>
      <c r="X30" s="325"/>
      <c r="Y30" s="326"/>
      <c r="Z30" s="327"/>
      <c r="AA30" s="213">
        <f t="shared" si="1"/>
        <v>0</v>
      </c>
      <c r="AB30" s="240">
        <f>AA30*M15+AC13</f>
        <v>18</v>
      </c>
      <c r="AC30" s="277"/>
      <c r="AD30" s="278"/>
      <c r="AE30" s="350"/>
      <c r="AF30" s="350"/>
      <c r="AG30" s="350"/>
      <c r="AH30" s="274"/>
    </row>
    <row r="31" spans="1:34" ht="15.25" thickBot="1" x14ac:dyDescent="1">
      <c r="A31" s="1" t="s">
        <v>11</v>
      </c>
      <c r="B31" s="7">
        <f>IF(I14="Yes"," ",B19*B30)</f>
        <v>31.478810165410717</v>
      </c>
      <c r="D31" s="43" t="s">
        <v>94</v>
      </c>
      <c r="E31" s="45"/>
      <c r="F31" s="62">
        <v>94</v>
      </c>
      <c r="G31" s="44" t="s">
        <v>95</v>
      </c>
      <c r="H31" s="374">
        <f>F30*F31*F32/100</f>
        <v>0</v>
      </c>
      <c r="I31" s="375"/>
      <c r="J31" s="359" t="s">
        <v>49</v>
      </c>
      <c r="K31" s="354"/>
      <c r="L31" s="9">
        <f>L29+L30</f>
        <v>205.81370879347196</v>
      </c>
      <c r="N31" s="2"/>
      <c r="O31" s="1"/>
      <c r="T31" s="212" t="str">
        <f t="shared" si="0"/>
        <v xml:space="preserve"> </v>
      </c>
      <c r="U31" s="325"/>
      <c r="V31" s="325"/>
      <c r="W31" s="325"/>
      <c r="X31" s="325"/>
      <c r="Y31" s="326"/>
      <c r="Z31" s="327"/>
      <c r="AA31" s="213">
        <f t="shared" si="1"/>
        <v>0</v>
      </c>
      <c r="AB31" s="240">
        <f>AA31*M15+AC13</f>
        <v>18</v>
      </c>
      <c r="AC31" s="277"/>
      <c r="AD31" s="278"/>
      <c r="AE31" s="350"/>
      <c r="AF31" s="350"/>
      <c r="AG31" s="350"/>
      <c r="AH31" s="274"/>
    </row>
    <row r="32" spans="1:34" s="10" customFormat="1" ht="15.25" thickBot="1" x14ac:dyDescent="1">
      <c r="A32" s="22" t="s">
        <v>29</v>
      </c>
      <c r="B32" s="238">
        <f>IF(I14="Yes"," ",B16-B25)</f>
        <v>8156.1812859314759</v>
      </c>
      <c r="D32" s="376" t="s">
        <v>96</v>
      </c>
      <c r="E32" s="377"/>
      <c r="F32" s="47">
        <v>0</v>
      </c>
      <c r="G32" s="46" t="s">
        <v>98</v>
      </c>
      <c r="H32" s="65" t="s">
        <v>99</v>
      </c>
      <c r="I32" s="66">
        <f>H31/50</f>
        <v>0</v>
      </c>
      <c r="J32" s="378" t="s">
        <v>240</v>
      </c>
      <c r="K32" s="379"/>
      <c r="L32" s="254">
        <f>((K16-L27)/R22)+1</f>
        <v>5.234699985553342</v>
      </c>
      <c r="M32" s="253">
        <f>K16-(L32*R22)</f>
        <v>9349.6446228032073</v>
      </c>
      <c r="N32" s="16" t="s">
        <v>4</v>
      </c>
      <c r="O32" s="58"/>
      <c r="P32" s="59"/>
      <c r="Q32" s="59"/>
      <c r="R32" s="59"/>
      <c r="S32" s="59"/>
      <c r="T32" s="212" t="str">
        <f t="shared" si="0"/>
        <v xml:space="preserve"> </v>
      </c>
      <c r="U32" s="325"/>
      <c r="V32" s="325"/>
      <c r="W32" s="325"/>
      <c r="X32" s="325"/>
      <c r="Y32" s="326"/>
      <c r="Z32" s="327"/>
      <c r="AA32" s="213">
        <f t="shared" si="1"/>
        <v>0</v>
      </c>
      <c r="AB32" s="240">
        <f>AA32*M15+AC13</f>
        <v>18</v>
      </c>
      <c r="AC32" s="277"/>
      <c r="AD32" s="278"/>
      <c r="AE32" s="353"/>
      <c r="AF32" s="353"/>
      <c r="AG32" s="353"/>
      <c r="AH32" s="281"/>
    </row>
    <row r="33" spans="1:34" ht="15.25" thickBot="1" x14ac:dyDescent="1">
      <c r="A33" s="28" t="s">
        <v>50</v>
      </c>
      <c r="B33" s="29">
        <f>B22</f>
        <v>4.5059299999999993</v>
      </c>
      <c r="C33" s="371" t="s">
        <v>12</v>
      </c>
      <c r="D33" s="371"/>
      <c r="E33" s="30">
        <f>B31</f>
        <v>31.478810165410717</v>
      </c>
      <c r="F33" s="31" t="s">
        <v>51</v>
      </c>
      <c r="G33" s="31"/>
      <c r="H33" s="32"/>
      <c r="I33" s="2"/>
      <c r="J33" s="23" t="s">
        <v>52</v>
      </c>
      <c r="K33" s="24"/>
      <c r="N33" s="2"/>
      <c r="O33" s="328" t="s">
        <v>89</v>
      </c>
      <c r="P33" s="329"/>
      <c r="Q33" s="329"/>
      <c r="R33" s="329"/>
      <c r="S33" s="329"/>
      <c r="T33" s="212" t="str">
        <f t="shared" si="0"/>
        <v xml:space="preserve"> </v>
      </c>
      <c r="U33" s="325"/>
      <c r="V33" s="325"/>
      <c r="W33" s="325"/>
      <c r="X33" s="325"/>
      <c r="Y33" s="326"/>
      <c r="Z33" s="327"/>
      <c r="AA33" s="213">
        <f t="shared" si="1"/>
        <v>0</v>
      </c>
      <c r="AB33" s="240">
        <f>AA33*M15+AC13</f>
        <v>18</v>
      </c>
      <c r="AC33" s="277"/>
      <c r="AD33" s="278"/>
      <c r="AE33" s="274"/>
      <c r="AF33" s="274"/>
      <c r="AG33" s="274"/>
      <c r="AH33" s="274"/>
    </row>
    <row r="34" spans="1:34" ht="15.25" thickBot="1" x14ac:dyDescent="1">
      <c r="A34" s="1" t="s">
        <v>109</v>
      </c>
      <c r="B34" s="237">
        <v>0</v>
      </c>
      <c r="I34" s="2"/>
      <c r="J34" s="1" t="s">
        <v>35</v>
      </c>
      <c r="K34" s="237">
        <v>0</v>
      </c>
      <c r="L34" s="355" t="s">
        <v>65</v>
      </c>
      <c r="M34" s="356"/>
      <c r="N34" s="357"/>
      <c r="O34" s="1" t="s">
        <v>15</v>
      </c>
      <c r="Q34" s="52" t="s">
        <v>16</v>
      </c>
      <c r="T34" s="212" t="str">
        <f t="shared" si="0"/>
        <v xml:space="preserve"> </v>
      </c>
      <c r="U34" s="325"/>
      <c r="V34" s="325"/>
      <c r="W34" s="325"/>
      <c r="X34" s="325"/>
      <c r="Y34" s="326"/>
      <c r="Z34" s="327"/>
      <c r="AA34" s="213">
        <f t="shared" si="1"/>
        <v>0</v>
      </c>
      <c r="AB34" s="240">
        <f>AA34*M15+AC13</f>
        <v>18</v>
      </c>
      <c r="AC34" s="277"/>
      <c r="AD34" s="278"/>
      <c r="AE34" s="274"/>
      <c r="AF34" s="274"/>
      <c r="AG34" s="274"/>
      <c r="AH34" s="274"/>
    </row>
    <row r="35" spans="1:34" s="10" customFormat="1" ht="15.25" thickBot="1" x14ac:dyDescent="1">
      <c r="A35" s="11" t="s">
        <v>24</v>
      </c>
      <c r="B35" s="12">
        <f>F15</f>
        <v>22</v>
      </c>
      <c r="C35" s="13" t="s">
        <v>25</v>
      </c>
      <c r="D35" s="14">
        <f>F26</f>
        <v>2.613809523809524</v>
      </c>
      <c r="E35" s="15" t="s">
        <v>28</v>
      </c>
      <c r="F35" s="15" t="s">
        <v>26</v>
      </c>
      <c r="G35" s="14">
        <f>B33</f>
        <v>4.5059299999999993</v>
      </c>
      <c r="H35" s="15" t="s">
        <v>27</v>
      </c>
      <c r="I35" s="16"/>
      <c r="J35" s="1" t="s">
        <v>36</v>
      </c>
      <c r="K35" s="73">
        <f>K34/R40</f>
        <v>0</v>
      </c>
      <c r="L35" s="68" t="s">
        <v>101</v>
      </c>
      <c r="M35" s="77">
        <f>K35-K53</f>
        <v>0</v>
      </c>
      <c r="N35" s="67" t="s">
        <v>100</v>
      </c>
      <c r="O35" s="1" t="s">
        <v>14</v>
      </c>
      <c r="P35"/>
      <c r="Q35" s="20">
        <v>0</v>
      </c>
      <c r="R35" t="s">
        <v>110</v>
      </c>
      <c r="S35"/>
      <c r="T35" s="212" t="str">
        <f t="shared" si="0"/>
        <v xml:space="preserve"> </v>
      </c>
      <c r="U35" s="360"/>
      <c r="V35" s="361"/>
      <c r="W35" s="361"/>
      <c r="X35" s="362"/>
      <c r="Y35" s="327"/>
      <c r="Z35" s="327"/>
      <c r="AA35" s="213">
        <f t="shared" si="1"/>
        <v>0</v>
      </c>
      <c r="AB35" s="240">
        <f>AA35*M15+AC13</f>
        <v>18</v>
      </c>
      <c r="AC35" s="277"/>
      <c r="AD35" s="281"/>
      <c r="AE35" s="281"/>
      <c r="AF35" s="281"/>
      <c r="AG35" s="281"/>
      <c r="AH35" s="281"/>
    </row>
    <row r="36" spans="1:34" x14ac:dyDescent="0.85">
      <c r="A36" s="1"/>
      <c r="I36" s="2"/>
      <c r="J36" s="1"/>
      <c r="K36" s="24"/>
      <c r="M36" s="42" t="s">
        <v>48</v>
      </c>
      <c r="N36" s="42" t="s">
        <v>47</v>
      </c>
      <c r="O36" s="1"/>
      <c r="T36" s="212" t="str">
        <f t="shared" si="0"/>
        <v xml:space="preserve"> </v>
      </c>
      <c r="U36" s="360"/>
      <c r="V36" s="361"/>
      <c r="W36" s="361"/>
      <c r="X36" s="362"/>
      <c r="Y36" s="363"/>
      <c r="Z36" s="364"/>
      <c r="AA36" s="213">
        <f t="shared" si="1"/>
        <v>0</v>
      </c>
      <c r="AB36" s="240">
        <f>AA36*M15+AC13</f>
        <v>18</v>
      </c>
      <c r="AC36" s="277"/>
      <c r="AD36" s="274"/>
      <c r="AE36" s="274"/>
      <c r="AF36" s="274"/>
      <c r="AG36" s="274"/>
      <c r="AH36" s="274"/>
    </row>
    <row r="37" spans="1:34" ht="15.25" thickBot="1" x14ac:dyDescent="1">
      <c r="A37" s="380" t="s">
        <v>237</v>
      </c>
      <c r="B37" s="381"/>
      <c r="C37" s="381"/>
      <c r="D37" s="381"/>
      <c r="E37" s="381"/>
      <c r="F37" s="381"/>
      <c r="G37" s="381"/>
      <c r="H37" s="381"/>
      <c r="I37" s="382"/>
      <c r="J37" s="1"/>
      <c r="K37" s="24"/>
      <c r="M37" s="27" t="s">
        <v>41</v>
      </c>
      <c r="N37" s="27" t="s">
        <v>40</v>
      </c>
      <c r="O37" s="1" t="s">
        <v>17</v>
      </c>
      <c r="Q37" s="8">
        <f>IF(Q34="Yes",Q35*1.15*0.1781,"Poop")</f>
        <v>0</v>
      </c>
      <c r="R37" t="s">
        <v>18</v>
      </c>
      <c r="T37" s="212" t="str">
        <f t="shared" si="0"/>
        <v xml:space="preserve"> </v>
      </c>
      <c r="U37" s="360"/>
      <c r="V37" s="361"/>
      <c r="W37" s="361"/>
      <c r="X37" s="362"/>
      <c r="Y37" s="367"/>
      <c r="Z37" s="364"/>
      <c r="AA37" s="213">
        <f t="shared" si="1"/>
        <v>0</v>
      </c>
      <c r="AB37" s="240">
        <f>AA37*M15+AC13</f>
        <v>18</v>
      </c>
      <c r="AC37" s="277"/>
      <c r="AD37" s="274"/>
      <c r="AE37" s="274"/>
      <c r="AF37" s="274"/>
      <c r="AG37" s="274"/>
      <c r="AH37" s="274"/>
    </row>
    <row r="38" spans="1:34" ht="15.25" thickBot="1" x14ac:dyDescent="1">
      <c r="A38" s="257" t="s">
        <v>241</v>
      </c>
      <c r="B38" s="258" t="s">
        <v>264</v>
      </c>
      <c r="C38" s="38"/>
      <c r="D38" s="383" t="s">
        <v>68</v>
      </c>
      <c r="E38" s="383"/>
      <c r="F38" s="38"/>
      <c r="J38" s="359" t="s">
        <v>37</v>
      </c>
      <c r="K38" s="354"/>
      <c r="L38" s="20">
        <v>0</v>
      </c>
      <c r="M38" s="25">
        <f>(L38*F24)/42</f>
        <v>0</v>
      </c>
      <c r="N38" s="26">
        <f>IF(N45="Yes",L38*N47*0.1781,L38*1.15*0.1781)</f>
        <v>0</v>
      </c>
      <c r="O38" s="1"/>
      <c r="T38" s="212" t="str">
        <f t="shared" si="0"/>
        <v xml:space="preserve"> </v>
      </c>
      <c r="U38" s="360"/>
      <c r="V38" s="361"/>
      <c r="W38" s="361"/>
      <c r="X38" s="362"/>
      <c r="Y38" s="363"/>
      <c r="Z38" s="364"/>
      <c r="AA38" s="213">
        <f t="shared" si="1"/>
        <v>0</v>
      </c>
      <c r="AB38" s="240">
        <f>AA38*M15+AC13</f>
        <v>18</v>
      </c>
      <c r="AC38" s="274"/>
      <c r="AD38" s="274"/>
      <c r="AE38" s="274"/>
      <c r="AF38" s="274"/>
      <c r="AG38" s="274"/>
      <c r="AH38" s="274"/>
    </row>
    <row r="39" spans="1:34" x14ac:dyDescent="0.85">
      <c r="A39" s="36" t="s">
        <v>55</v>
      </c>
      <c r="B39" s="260">
        <f>IF(B38="y",M32,B16)</f>
        <v>8350</v>
      </c>
      <c r="C39" s="38" t="s">
        <v>58</v>
      </c>
      <c r="D39" s="384"/>
      <c r="E39" s="385"/>
      <c r="F39" s="38"/>
      <c r="J39" s="359" t="s">
        <v>38</v>
      </c>
      <c r="K39" s="354"/>
      <c r="L39" s="62">
        <f>Q35</f>
        <v>0</v>
      </c>
      <c r="M39" s="25">
        <f>(L39*F24)/42</f>
        <v>0</v>
      </c>
      <c r="N39" s="26">
        <f>N38-N40</f>
        <v>0</v>
      </c>
      <c r="O39" s="359" t="s">
        <v>19</v>
      </c>
      <c r="P39" s="354"/>
      <c r="Q39" s="354"/>
      <c r="T39" s="212" t="str">
        <f t="shared" si="0"/>
        <v xml:space="preserve"> </v>
      </c>
      <c r="U39" s="360"/>
      <c r="V39" s="361"/>
      <c r="W39" s="361"/>
      <c r="X39" s="362"/>
      <c r="Y39" s="367"/>
      <c r="Z39" s="364"/>
      <c r="AA39" s="213">
        <f t="shared" si="1"/>
        <v>0</v>
      </c>
      <c r="AB39" s="240">
        <f>AA39*M15+AC13</f>
        <v>18</v>
      </c>
    </row>
    <row r="40" spans="1:34" x14ac:dyDescent="0.85">
      <c r="A40" s="37" t="s">
        <v>76</v>
      </c>
      <c r="B40" s="237">
        <v>6100</v>
      </c>
      <c r="C40" s="38" t="s">
        <v>58</v>
      </c>
      <c r="D40" s="386"/>
      <c r="E40" s="387"/>
      <c r="F40" s="48" t="s">
        <v>73</v>
      </c>
      <c r="G40" s="48" t="s">
        <v>74</v>
      </c>
      <c r="J40" s="359" t="s">
        <v>39</v>
      </c>
      <c r="K40" s="354"/>
      <c r="L40" s="6">
        <f>L38-L39</f>
        <v>0</v>
      </c>
      <c r="M40" s="25">
        <f>(L40*F24)/42</f>
        <v>0</v>
      </c>
      <c r="N40" s="26">
        <f>IF(N45="Yes",N47*0.1781*L40,L40*1.15*0.1781)</f>
        <v>0</v>
      </c>
      <c r="O40" s="359"/>
      <c r="P40" s="354"/>
      <c r="Q40" s="354"/>
      <c r="R40" s="199">
        <f>R22</f>
        <v>31.206253968253943</v>
      </c>
      <c r="T40" s="212" t="str">
        <f t="shared" si="0"/>
        <v xml:space="preserve"> </v>
      </c>
      <c r="U40" s="360"/>
      <c r="V40" s="361"/>
      <c r="W40" s="361"/>
      <c r="X40" s="362"/>
      <c r="Y40" s="367"/>
      <c r="Z40" s="364"/>
      <c r="AA40" s="213">
        <f t="shared" si="1"/>
        <v>0</v>
      </c>
      <c r="AB40" s="240">
        <f>AA40*M15+AC13</f>
        <v>18</v>
      </c>
    </row>
    <row r="41" spans="1:34" ht="15.25" thickBot="1" x14ac:dyDescent="1">
      <c r="A41" s="36" t="s">
        <v>56</v>
      </c>
      <c r="B41" s="239">
        <f>(B39-B40)*B20</f>
        <v>52.308377695745094</v>
      </c>
      <c r="C41" s="38" t="s">
        <v>57</v>
      </c>
      <c r="D41" s="388"/>
      <c r="E41" s="389"/>
      <c r="F41" s="7">
        <f>B41</f>
        <v>52.308377695745094</v>
      </c>
      <c r="G41" s="7">
        <f>B19*(B40)</f>
        <v>23.584760540120456</v>
      </c>
      <c r="J41" s="359" t="s">
        <v>44</v>
      </c>
      <c r="K41" s="354"/>
      <c r="L41" s="57">
        <f>L47-N39</f>
        <v>0</v>
      </c>
      <c r="N41" s="2"/>
      <c r="O41" s="359" t="s">
        <v>82</v>
      </c>
      <c r="P41" s="354"/>
      <c r="Q41" s="354"/>
      <c r="R41" s="8">
        <f>L43</f>
        <v>0</v>
      </c>
      <c r="S41" s="2"/>
      <c r="T41" s="393" t="s">
        <v>188</v>
      </c>
      <c r="U41" s="394"/>
      <c r="V41" s="394"/>
      <c r="W41" s="394"/>
      <c r="X41" s="394"/>
      <c r="Y41" s="394"/>
      <c r="Z41" s="394"/>
      <c r="AA41" s="394"/>
      <c r="AB41" s="240"/>
    </row>
    <row r="42" spans="1:34" x14ac:dyDescent="0.85">
      <c r="A42" s="36" t="s">
        <v>59</v>
      </c>
      <c r="B42" s="239">
        <f>(7*B41)/13.7</f>
        <v>26.726908311694576</v>
      </c>
      <c r="C42" s="38" t="s">
        <v>60</v>
      </c>
      <c r="D42" s="69" t="s">
        <v>102</v>
      </c>
      <c r="E42" s="38"/>
      <c r="F42" s="249">
        <f>L27</f>
        <v>9380.8508767714611</v>
      </c>
      <c r="J42" s="359" t="s">
        <v>78</v>
      </c>
      <c r="K42" s="354"/>
      <c r="L42" s="57">
        <f>Q48-L41</f>
        <v>0</v>
      </c>
      <c r="M42" t="s">
        <v>79</v>
      </c>
      <c r="N42" s="2"/>
      <c r="O42" s="365" t="s">
        <v>105</v>
      </c>
      <c r="P42" s="366"/>
      <c r="Q42" s="207" t="s">
        <v>176</v>
      </c>
      <c r="R42" s="49">
        <f>(R41/R40)+2</f>
        <v>2</v>
      </c>
      <c r="S42" s="2"/>
      <c r="T42" s="212" t="str">
        <f>IF(U42&gt;0,1," ")</f>
        <v xml:space="preserve"> </v>
      </c>
      <c r="U42" s="390"/>
      <c r="V42" s="391"/>
      <c r="W42" s="391"/>
      <c r="X42" s="392"/>
      <c r="Y42" s="367"/>
      <c r="Z42" s="364"/>
      <c r="AA42" s="213">
        <v>0</v>
      </c>
      <c r="AB42" s="240"/>
    </row>
    <row r="43" spans="1:34" x14ac:dyDescent="0.85">
      <c r="A43" s="34"/>
      <c r="B43" s="240"/>
      <c r="D43" s="70" t="s">
        <v>103</v>
      </c>
      <c r="F43" s="71">
        <f>L32</f>
        <v>5.234699985553342</v>
      </c>
      <c r="G43" s="261" t="s">
        <v>104</v>
      </c>
      <c r="J43" s="359" t="s">
        <v>42</v>
      </c>
      <c r="K43" s="354"/>
      <c r="L43" s="9">
        <f>N39/B20</f>
        <v>0</v>
      </c>
      <c r="M43" t="s">
        <v>87</v>
      </c>
      <c r="N43" s="2"/>
      <c r="O43" s="334" t="s">
        <v>20</v>
      </c>
      <c r="P43" s="335"/>
      <c r="Q43" s="335"/>
      <c r="R43" s="335"/>
      <c r="S43" s="358"/>
      <c r="T43" s="212" t="str">
        <f t="shared" ref="T43:T47" si="2">IF(U43&gt;0,T42+1," ")</f>
        <v xml:space="preserve"> </v>
      </c>
      <c r="U43" s="390"/>
      <c r="V43" s="391"/>
      <c r="W43" s="391"/>
      <c r="X43" s="392"/>
      <c r="Y43" s="367"/>
      <c r="Z43" s="364"/>
      <c r="AA43" s="213">
        <f t="shared" ref="AA43:AA44" si="3">AA42-Y43</f>
        <v>0</v>
      </c>
      <c r="AB43" s="240"/>
    </row>
    <row r="44" spans="1:34" ht="15.25" thickBot="1" x14ac:dyDescent="1">
      <c r="A44" s="259" t="s">
        <v>242</v>
      </c>
      <c r="B44" s="258" t="s">
        <v>264</v>
      </c>
      <c r="C44" s="38"/>
      <c r="J44" s="1"/>
      <c r="K44" s="24"/>
      <c r="M44" t="s">
        <v>80</v>
      </c>
      <c r="N44" s="2"/>
      <c r="O44" s="1" t="s">
        <v>21</v>
      </c>
      <c r="Q44" s="20">
        <v>4.99</v>
      </c>
      <c r="S44" s="2"/>
      <c r="T44" s="212" t="str">
        <f t="shared" si="2"/>
        <v xml:space="preserve"> </v>
      </c>
      <c r="U44" s="390"/>
      <c r="V44" s="391"/>
      <c r="W44" s="391"/>
      <c r="X44" s="392"/>
      <c r="Y44" s="367"/>
      <c r="Z44" s="364"/>
      <c r="AA44" s="213">
        <f t="shared" si="3"/>
        <v>0</v>
      </c>
      <c r="AB44" s="240"/>
    </row>
    <row r="45" spans="1:34" x14ac:dyDescent="0.85">
      <c r="A45" s="256" t="s">
        <v>55</v>
      </c>
      <c r="B45" s="260">
        <f>IF(B44="Y",M50,B16)</f>
        <v>8350</v>
      </c>
      <c r="C45" s="38" t="s">
        <v>58</v>
      </c>
      <c r="D45" s="384"/>
      <c r="E45" s="385"/>
      <c r="J45" s="359" t="s">
        <v>43</v>
      </c>
      <c r="K45" s="354"/>
      <c r="L45" s="9">
        <f>K34-L43</f>
        <v>0</v>
      </c>
      <c r="M45" s="220" t="s">
        <v>190</v>
      </c>
      <c r="N45" s="218" t="s">
        <v>173</v>
      </c>
      <c r="O45" s="1" t="s">
        <v>22</v>
      </c>
      <c r="Q45" s="21">
        <f>Q44*Q35</f>
        <v>0</v>
      </c>
      <c r="R45" s="10"/>
      <c r="S45" s="2"/>
      <c r="T45" s="212" t="str">
        <f t="shared" si="2"/>
        <v xml:space="preserve"> </v>
      </c>
      <c r="U45" s="390"/>
      <c r="V45" s="391"/>
      <c r="W45" s="391"/>
      <c r="X45" s="392"/>
      <c r="Y45" s="367"/>
      <c r="Z45" s="364"/>
      <c r="AA45" s="213">
        <f t="shared" ref="AA45:AA57" si="4">AA44-Y45</f>
        <v>0</v>
      </c>
      <c r="AB45" s="240"/>
    </row>
    <row r="46" spans="1:34" ht="15.25" thickBot="1" x14ac:dyDescent="1">
      <c r="A46" s="37" t="s">
        <v>76</v>
      </c>
      <c r="B46" s="237">
        <v>800</v>
      </c>
      <c r="C46" s="38" t="s">
        <v>58</v>
      </c>
      <c r="D46" s="386"/>
      <c r="E46" s="387"/>
      <c r="F46" s="48" t="s">
        <v>73</v>
      </c>
      <c r="G46" s="48" t="s">
        <v>74</v>
      </c>
      <c r="J46" s="1"/>
      <c r="K46" s="24"/>
      <c r="M46" s="220" t="s">
        <v>191</v>
      </c>
      <c r="N46" s="219">
        <v>0</v>
      </c>
      <c r="O46" s="1" t="s">
        <v>23</v>
      </c>
      <c r="Q46" s="9">
        <f>Q45/42</f>
        <v>0</v>
      </c>
      <c r="R46" s="10"/>
      <c r="S46" s="2"/>
      <c r="T46" s="212" t="str">
        <f t="shared" si="2"/>
        <v xml:space="preserve"> </v>
      </c>
      <c r="U46" s="390"/>
      <c r="V46" s="391"/>
      <c r="W46" s="391"/>
      <c r="X46" s="392"/>
      <c r="Y46" s="367"/>
      <c r="Z46" s="364"/>
      <c r="AA46" s="213">
        <f t="shared" si="4"/>
        <v>0</v>
      </c>
      <c r="AB46" s="240"/>
    </row>
    <row r="47" spans="1:34" ht="15.25" thickBot="1" x14ac:dyDescent="1">
      <c r="A47" s="36" t="s">
        <v>56</v>
      </c>
      <c r="B47" s="239">
        <f>(B45-B46)*B20</f>
        <v>175.52366737905578</v>
      </c>
      <c r="C47" s="38" t="s">
        <v>57</v>
      </c>
      <c r="D47" s="388"/>
      <c r="E47" s="389"/>
      <c r="F47" s="7">
        <f>B47</f>
        <v>175.52366737905578</v>
      </c>
      <c r="G47" s="7">
        <f>B19*(B46)</f>
        <v>3.0930833495239942</v>
      </c>
      <c r="J47" s="359" t="s">
        <v>45</v>
      </c>
      <c r="K47" s="354"/>
      <c r="L47" s="8">
        <f>K34*B19</f>
        <v>0</v>
      </c>
      <c r="M47" s="220" t="s">
        <v>195</v>
      </c>
      <c r="N47" s="219"/>
      <c r="O47" s="17" t="s">
        <v>83</v>
      </c>
      <c r="P47" s="18"/>
      <c r="Q47" s="55">
        <f>Q37</f>
        <v>0</v>
      </c>
      <c r="R47" s="10" t="s">
        <v>86</v>
      </c>
      <c r="S47" s="2"/>
      <c r="T47" s="212" t="str">
        <f t="shared" si="2"/>
        <v xml:space="preserve"> </v>
      </c>
      <c r="U47" s="390"/>
      <c r="V47" s="391"/>
      <c r="W47" s="391"/>
      <c r="X47" s="392"/>
      <c r="Y47" s="363"/>
      <c r="Z47" s="364"/>
      <c r="AA47" s="213">
        <f t="shared" si="4"/>
        <v>0</v>
      </c>
      <c r="AB47" s="240"/>
    </row>
    <row r="48" spans="1:34" ht="15.25" thickBot="1" x14ac:dyDescent="1">
      <c r="A48" s="36" t="s">
        <v>59</v>
      </c>
      <c r="B48" s="239">
        <f>(7*B47)/13.7</f>
        <v>89.683625668130702</v>
      </c>
      <c r="C48" s="38" t="s">
        <v>60</v>
      </c>
      <c r="D48" s="69" t="s">
        <v>102</v>
      </c>
      <c r="E48" s="38"/>
      <c r="F48" s="198">
        <v>0</v>
      </c>
      <c r="J48" s="359" t="s">
        <v>46</v>
      </c>
      <c r="K48" s="354"/>
      <c r="L48" s="8">
        <f>K34*B18</f>
        <v>0</v>
      </c>
      <c r="M48" s="220" t="s">
        <v>196</v>
      </c>
      <c r="N48" s="222">
        <f>N46*L38</f>
        <v>0</v>
      </c>
      <c r="O48" s="3" t="s">
        <v>84</v>
      </c>
      <c r="P48" s="4"/>
      <c r="Q48" s="56">
        <f>B19*L45</f>
        <v>0</v>
      </c>
      <c r="R48" s="10" t="s">
        <v>85</v>
      </c>
      <c r="S48" s="2"/>
      <c r="T48" s="212" t="str">
        <f t="shared" ref="T48:T57" si="5">IF(U48&gt;0,T47+1," ")</f>
        <v xml:space="preserve"> </v>
      </c>
      <c r="U48" s="390"/>
      <c r="V48" s="391"/>
      <c r="W48" s="391"/>
      <c r="X48" s="392"/>
      <c r="Y48" s="367"/>
      <c r="Z48" s="364"/>
      <c r="AA48" s="213">
        <f t="shared" si="4"/>
        <v>0</v>
      </c>
      <c r="AB48" s="240"/>
    </row>
    <row r="49" spans="1:28" ht="15.25" thickBot="1" x14ac:dyDescent="1">
      <c r="B49" s="240"/>
      <c r="D49" s="70" t="s">
        <v>103</v>
      </c>
      <c r="F49" s="71">
        <f>L50</f>
        <v>1</v>
      </c>
      <c r="G49" s="261" t="s">
        <v>104</v>
      </c>
      <c r="J49" s="359" t="s">
        <v>49</v>
      </c>
      <c r="K49" s="354"/>
      <c r="L49" s="9">
        <f>L47+L48</f>
        <v>0</v>
      </c>
      <c r="N49" s="2"/>
      <c r="O49" s="1"/>
      <c r="S49" s="2"/>
      <c r="T49" s="212" t="str">
        <f t="shared" si="5"/>
        <v xml:space="preserve"> </v>
      </c>
      <c r="U49" s="390"/>
      <c r="V49" s="391"/>
      <c r="W49" s="391"/>
      <c r="X49" s="392"/>
      <c r="Y49" s="367"/>
      <c r="Z49" s="364"/>
      <c r="AA49" s="213">
        <f t="shared" si="4"/>
        <v>0</v>
      </c>
      <c r="AB49" s="240"/>
    </row>
    <row r="50" spans="1:28" ht="15.25" thickBot="1" x14ac:dyDescent="1">
      <c r="A50" s="257" t="s">
        <v>243</v>
      </c>
      <c r="B50" s="258" t="s">
        <v>264</v>
      </c>
      <c r="C50" s="38"/>
      <c r="I50" s="2"/>
      <c r="J50" s="378" t="s">
        <v>240</v>
      </c>
      <c r="K50" s="379"/>
      <c r="L50" s="254">
        <f>((K34-L45)/R40)+1</f>
        <v>1</v>
      </c>
      <c r="M50" s="253">
        <f>K34-(L50*R40)</f>
        <v>-31.206253968253943</v>
      </c>
      <c r="N50" s="16" t="s">
        <v>4</v>
      </c>
      <c r="O50" s="58"/>
      <c r="P50" s="59"/>
      <c r="Q50" s="59"/>
      <c r="R50" s="59"/>
      <c r="S50" s="60"/>
      <c r="T50" s="212" t="str">
        <f t="shared" si="5"/>
        <v xml:space="preserve"> </v>
      </c>
      <c r="U50" s="390"/>
      <c r="V50" s="391"/>
      <c r="W50" s="391"/>
      <c r="X50" s="392"/>
      <c r="Y50" s="367"/>
      <c r="Z50" s="364"/>
      <c r="AA50" s="213">
        <f t="shared" si="4"/>
        <v>0</v>
      </c>
      <c r="AB50" s="240"/>
    </row>
    <row r="51" spans="1:28" ht="15.25" thickBot="1" x14ac:dyDescent="1">
      <c r="A51" s="36" t="s">
        <v>55</v>
      </c>
      <c r="B51" s="260">
        <f>IF(B50="Y",M68,B16)</f>
        <v>8350</v>
      </c>
      <c r="C51" s="38" t="s">
        <v>58</v>
      </c>
      <c r="D51" s="384"/>
      <c r="E51" s="385"/>
      <c r="J51" s="23" t="s">
        <v>53</v>
      </c>
      <c r="K51" s="24"/>
      <c r="N51" s="2"/>
      <c r="O51" s="328" t="s">
        <v>88</v>
      </c>
      <c r="P51" s="329"/>
      <c r="Q51" s="329"/>
      <c r="R51" s="329"/>
      <c r="S51" s="333"/>
      <c r="T51" s="212" t="str">
        <f t="shared" si="5"/>
        <v xml:space="preserve"> </v>
      </c>
      <c r="U51" s="390"/>
      <c r="V51" s="391"/>
      <c r="W51" s="391"/>
      <c r="X51" s="392"/>
      <c r="Y51" s="367"/>
      <c r="Z51" s="364"/>
      <c r="AA51" s="213">
        <f t="shared" si="4"/>
        <v>0</v>
      </c>
      <c r="AB51" s="240"/>
    </row>
    <row r="52" spans="1:28" x14ac:dyDescent="0.85">
      <c r="A52" s="37" t="s">
        <v>76</v>
      </c>
      <c r="B52" s="237">
        <v>100</v>
      </c>
      <c r="C52" s="38" t="s">
        <v>58</v>
      </c>
      <c r="D52" s="386"/>
      <c r="E52" s="387"/>
      <c r="F52" s="48" t="s">
        <v>73</v>
      </c>
      <c r="G52" s="48" t="s">
        <v>74</v>
      </c>
      <c r="J52" s="1" t="s">
        <v>35</v>
      </c>
      <c r="K52" s="237">
        <v>0</v>
      </c>
      <c r="L52" s="355" t="s">
        <v>65</v>
      </c>
      <c r="M52" s="356"/>
      <c r="N52" s="357"/>
      <c r="O52" s="1" t="s">
        <v>15</v>
      </c>
      <c r="Q52" s="52" t="s">
        <v>16</v>
      </c>
      <c r="S52" s="2"/>
      <c r="T52" s="212" t="str">
        <f t="shared" si="5"/>
        <v xml:space="preserve"> </v>
      </c>
      <c r="U52" s="390"/>
      <c r="V52" s="391"/>
      <c r="W52" s="391"/>
      <c r="X52" s="392"/>
      <c r="Y52" s="367"/>
      <c r="Z52" s="364"/>
      <c r="AA52" s="213">
        <f t="shared" si="4"/>
        <v>0</v>
      </c>
      <c r="AB52" s="240"/>
    </row>
    <row r="53" spans="1:28" ht="15.25" thickBot="1" x14ac:dyDescent="1">
      <c r="A53" s="36" t="s">
        <v>56</v>
      </c>
      <c r="B53" s="239">
        <f>(B51-B52)*B20</f>
        <v>191.7973848843987</v>
      </c>
      <c r="C53" s="38" t="s">
        <v>57</v>
      </c>
      <c r="D53" s="388"/>
      <c r="E53" s="389"/>
      <c r="F53" s="7">
        <f>B53</f>
        <v>191.7973848843987</v>
      </c>
      <c r="G53" s="7">
        <f>B19*(B52)</f>
        <v>0.38663541869049928</v>
      </c>
      <c r="J53" s="1" t="s">
        <v>36</v>
      </c>
      <c r="K53" s="73">
        <f>K52/R58</f>
        <v>0</v>
      </c>
      <c r="L53" s="68" t="s">
        <v>101</v>
      </c>
      <c r="M53" s="77">
        <f>K53-K71</f>
        <v>0</v>
      </c>
      <c r="N53" s="67" t="s">
        <v>100</v>
      </c>
      <c r="O53" s="1" t="s">
        <v>14</v>
      </c>
      <c r="Q53" s="20">
        <v>0</v>
      </c>
      <c r="R53" t="s">
        <v>110</v>
      </c>
      <c r="S53" s="2"/>
      <c r="T53" s="212" t="str">
        <f t="shared" si="5"/>
        <v xml:space="preserve"> </v>
      </c>
      <c r="U53" s="390"/>
      <c r="V53" s="391"/>
      <c r="W53" s="391"/>
      <c r="X53" s="392"/>
      <c r="Y53" s="367"/>
      <c r="Z53" s="364"/>
      <c r="AA53" s="213">
        <f t="shared" si="4"/>
        <v>0</v>
      </c>
      <c r="AB53" s="240"/>
    </row>
    <row r="54" spans="1:28" x14ac:dyDescent="0.85">
      <c r="A54" s="36" t="s">
        <v>59</v>
      </c>
      <c r="B54" s="239">
        <f>(7*B53)/13.7</f>
        <v>97.998663809546784</v>
      </c>
      <c r="C54" s="38" t="s">
        <v>60</v>
      </c>
      <c r="D54" s="69" t="s">
        <v>102</v>
      </c>
      <c r="E54" s="38"/>
      <c r="F54" s="72">
        <v>0</v>
      </c>
      <c r="J54" s="1"/>
      <c r="K54" s="24"/>
      <c r="M54" s="42" t="s">
        <v>48</v>
      </c>
      <c r="N54" s="42" t="s">
        <v>47</v>
      </c>
      <c r="O54" s="1"/>
      <c r="S54" s="2"/>
      <c r="T54" s="212" t="str">
        <f t="shared" si="5"/>
        <v xml:space="preserve"> </v>
      </c>
      <c r="U54" s="390"/>
      <c r="V54" s="391"/>
      <c r="W54" s="391"/>
      <c r="X54" s="392"/>
      <c r="Y54" s="367"/>
      <c r="Z54" s="364"/>
      <c r="AA54" s="213">
        <f t="shared" si="4"/>
        <v>0</v>
      </c>
      <c r="AB54" s="240"/>
    </row>
    <row r="55" spans="1:28" x14ac:dyDescent="0.85">
      <c r="B55" s="240"/>
      <c r="D55" s="70" t="s">
        <v>103</v>
      </c>
      <c r="F55" s="71">
        <f>L68</f>
        <v>1</v>
      </c>
      <c r="G55" s="261" t="s">
        <v>104</v>
      </c>
      <c r="J55" s="1"/>
      <c r="K55" s="24"/>
      <c r="M55" s="27" t="s">
        <v>41</v>
      </c>
      <c r="N55" s="27" t="s">
        <v>40</v>
      </c>
      <c r="O55" s="1" t="s">
        <v>17</v>
      </c>
      <c r="Q55" s="8">
        <f>IF(Q52="Yes",Q53*1.15*0.1781,"Poop")</f>
        <v>0</v>
      </c>
      <c r="R55" t="s">
        <v>18</v>
      </c>
      <c r="S55" s="2"/>
      <c r="T55" s="212" t="str">
        <f t="shared" si="5"/>
        <v xml:space="preserve"> </v>
      </c>
      <c r="U55" s="390"/>
      <c r="V55" s="391"/>
      <c r="W55" s="391"/>
      <c r="X55" s="392"/>
      <c r="Y55" s="367"/>
      <c r="Z55" s="364"/>
      <c r="AA55" s="213">
        <f t="shared" si="4"/>
        <v>0</v>
      </c>
      <c r="AB55" s="240"/>
    </row>
    <row r="56" spans="1:28" ht="15.25" thickBot="1" x14ac:dyDescent="1">
      <c r="A56" s="257" t="s">
        <v>244</v>
      </c>
      <c r="B56" s="258" t="s">
        <v>263</v>
      </c>
      <c r="C56" s="38"/>
      <c r="J56" s="359" t="s">
        <v>37</v>
      </c>
      <c r="K56" s="354"/>
      <c r="L56" s="20">
        <v>0</v>
      </c>
      <c r="M56" s="25">
        <f>(L56*F24)/42</f>
        <v>0</v>
      </c>
      <c r="N56" s="26">
        <f>IF(N63="Yes",L56*N65*0.1781,L56*1.15*0.1781)</f>
        <v>0</v>
      </c>
      <c r="O56" s="1"/>
      <c r="S56" s="2"/>
      <c r="T56" s="212" t="str">
        <f t="shared" si="5"/>
        <v xml:space="preserve"> </v>
      </c>
      <c r="U56" s="390"/>
      <c r="V56" s="391"/>
      <c r="W56" s="391"/>
      <c r="X56" s="392"/>
      <c r="Y56" s="367"/>
      <c r="Z56" s="364"/>
      <c r="AA56" s="213">
        <f t="shared" si="4"/>
        <v>0</v>
      </c>
      <c r="AB56" s="240"/>
    </row>
    <row r="57" spans="1:28" x14ac:dyDescent="0.85">
      <c r="A57" s="36" t="s">
        <v>55</v>
      </c>
      <c r="B57" s="260">
        <f>IF(B56="Y",M86,B16)</f>
        <v>-31.206253968253943</v>
      </c>
      <c r="C57" s="38" t="s">
        <v>58</v>
      </c>
      <c r="D57" s="384"/>
      <c r="E57" s="385"/>
      <c r="J57" s="359" t="s">
        <v>38</v>
      </c>
      <c r="K57" s="354"/>
      <c r="L57" s="62">
        <f>Q53</f>
        <v>0</v>
      </c>
      <c r="M57" s="25">
        <f>(L57*F24)/42</f>
        <v>0</v>
      </c>
      <c r="N57" s="26">
        <f>N56-N58</f>
        <v>0</v>
      </c>
      <c r="O57" s="359" t="s">
        <v>19</v>
      </c>
      <c r="P57" s="354"/>
      <c r="Q57" s="354"/>
      <c r="S57" s="2"/>
      <c r="T57" s="212" t="str">
        <f t="shared" si="5"/>
        <v xml:space="preserve"> </v>
      </c>
      <c r="U57" s="390"/>
      <c r="V57" s="391"/>
      <c r="W57" s="391"/>
      <c r="X57" s="392"/>
      <c r="Y57" s="367"/>
      <c r="Z57" s="364"/>
      <c r="AA57" s="213">
        <f t="shared" si="4"/>
        <v>0</v>
      </c>
      <c r="AB57" s="240"/>
    </row>
    <row r="58" spans="1:28" ht="15.25" thickBot="1" x14ac:dyDescent="1">
      <c r="A58" s="37" t="s">
        <v>76</v>
      </c>
      <c r="B58" s="237">
        <v>100</v>
      </c>
      <c r="C58" s="38" t="s">
        <v>58</v>
      </c>
      <c r="D58" s="386"/>
      <c r="E58" s="387"/>
      <c r="F58" s="48" t="s">
        <v>73</v>
      </c>
      <c r="G58" s="48" t="s">
        <v>74</v>
      </c>
      <c r="J58" s="359" t="s">
        <v>39</v>
      </c>
      <c r="K58" s="354"/>
      <c r="L58" s="6">
        <f>L56-L57</f>
        <v>0</v>
      </c>
      <c r="M58" s="25">
        <f>(L58*F24)/42</f>
        <v>0</v>
      </c>
      <c r="N58" s="26">
        <f>IF(N63="Yes",N65*0.1781*L58,L58*1.15*0.1781)</f>
        <v>0</v>
      </c>
      <c r="O58" s="359"/>
      <c r="P58" s="354"/>
      <c r="Q58" s="354"/>
      <c r="R58" s="199">
        <f>R22</f>
        <v>31.206253968253943</v>
      </c>
      <c r="S58" s="2"/>
    </row>
    <row r="59" spans="1:28" ht="15.25" thickBot="1" x14ac:dyDescent="1">
      <c r="A59" s="36" t="s">
        <v>56</v>
      </c>
      <c r="B59" s="239">
        <f>(B57-B58)*B20</f>
        <v>-3.0503050171623474</v>
      </c>
      <c r="C59" s="38" t="s">
        <v>57</v>
      </c>
      <c r="D59" s="388"/>
      <c r="E59" s="389"/>
      <c r="F59" s="7">
        <f>B59</f>
        <v>-3.0503050171623474</v>
      </c>
      <c r="G59" s="7">
        <f>B19*(B58)</f>
        <v>0.38663541869049928</v>
      </c>
      <c r="J59" s="359" t="s">
        <v>44</v>
      </c>
      <c r="K59" s="354"/>
      <c r="L59" s="57">
        <f>L65-N57</f>
        <v>0</v>
      </c>
      <c r="N59" s="2"/>
      <c r="O59" s="359" t="s">
        <v>82</v>
      </c>
      <c r="P59" s="354"/>
      <c r="Q59" s="354"/>
      <c r="R59" s="8">
        <f>L61</f>
        <v>0</v>
      </c>
      <c r="S59" s="2"/>
      <c r="U59" s="242"/>
      <c r="V59" s="395" t="s">
        <v>61</v>
      </c>
      <c r="W59" s="395"/>
      <c r="X59" s="395"/>
      <c r="Y59" s="395"/>
      <c r="Z59" s="396"/>
    </row>
    <row r="60" spans="1:28" x14ac:dyDescent="0.85">
      <c r="A60" s="36" t="s">
        <v>59</v>
      </c>
      <c r="B60" s="239">
        <f>(7*B59)/13.7</f>
        <v>-1.5585500087690827</v>
      </c>
      <c r="C60" s="38" t="s">
        <v>60</v>
      </c>
      <c r="D60" s="69" t="s">
        <v>102</v>
      </c>
      <c r="E60" s="38"/>
      <c r="F60" s="72">
        <v>0</v>
      </c>
      <c r="J60" s="359" t="s">
        <v>78</v>
      </c>
      <c r="K60" s="354"/>
      <c r="L60" s="57">
        <f>Q66-L59</f>
        <v>0</v>
      </c>
      <c r="M60" t="s">
        <v>79</v>
      </c>
      <c r="N60" s="2"/>
      <c r="O60" s="365" t="s">
        <v>105</v>
      </c>
      <c r="P60" s="366"/>
      <c r="Q60" s="207" t="s">
        <v>180</v>
      </c>
      <c r="R60" s="49">
        <f>(R59/R58)+2</f>
        <v>2</v>
      </c>
      <c r="S60" s="2"/>
      <c r="U60" s="243"/>
      <c r="V60" s="38"/>
      <c r="W60" s="38"/>
      <c r="X60" s="38"/>
      <c r="Y60" s="38"/>
      <c r="Z60" s="244"/>
    </row>
    <row r="61" spans="1:28" x14ac:dyDescent="0.85">
      <c r="B61" s="240"/>
      <c r="D61" s="70" t="s">
        <v>103</v>
      </c>
      <c r="F61" s="71">
        <f>L86</f>
        <v>1</v>
      </c>
      <c r="G61" s="261" t="s">
        <v>104</v>
      </c>
      <c r="J61" s="359" t="s">
        <v>42</v>
      </c>
      <c r="K61" s="354"/>
      <c r="L61" s="64">
        <f>N57/B20</f>
        <v>0</v>
      </c>
      <c r="M61" t="s">
        <v>87</v>
      </c>
      <c r="N61" s="2"/>
      <c r="O61" s="334" t="s">
        <v>20</v>
      </c>
      <c r="P61" s="335"/>
      <c r="Q61" s="335"/>
      <c r="R61" s="335"/>
      <c r="S61" s="358"/>
      <c r="U61" s="397" t="s">
        <v>215</v>
      </c>
      <c r="V61" s="398"/>
      <c r="W61" s="399">
        <f>8739-8300</f>
        <v>439</v>
      </c>
      <c r="X61" s="399"/>
      <c r="Y61" s="241" t="s">
        <v>219</v>
      </c>
      <c r="Z61" s="2"/>
    </row>
    <row r="62" spans="1:28" ht="15.25" thickBot="1" x14ac:dyDescent="1">
      <c r="A62" s="35" t="s">
        <v>67</v>
      </c>
      <c r="B62" s="240"/>
      <c r="C62" s="38"/>
      <c r="J62" s="1"/>
      <c r="K62" s="24"/>
      <c r="L62" s="38"/>
      <c r="M62" t="s">
        <v>80</v>
      </c>
      <c r="N62" s="2"/>
      <c r="O62" s="1" t="s">
        <v>21</v>
      </c>
      <c r="Q62" s="20">
        <v>4.99</v>
      </c>
      <c r="S62" s="2"/>
      <c r="U62" s="397" t="s">
        <v>216</v>
      </c>
      <c r="V62" s="398"/>
      <c r="W62" s="493">
        <f>W61*B20</f>
        <v>10.205945692636488</v>
      </c>
      <c r="X62" s="493"/>
      <c r="Y62" s="241" t="s">
        <v>220</v>
      </c>
      <c r="Z62" s="2"/>
    </row>
    <row r="63" spans="1:28" x14ac:dyDescent="0.85">
      <c r="A63" s="36" t="s">
        <v>55</v>
      </c>
      <c r="B63" s="237">
        <v>1326</v>
      </c>
      <c r="C63" s="38" t="s">
        <v>58</v>
      </c>
      <c r="D63" s="384"/>
      <c r="E63" s="385"/>
      <c r="J63" s="359" t="s">
        <v>43</v>
      </c>
      <c r="K63" s="354"/>
      <c r="L63" s="64">
        <f>K52-L61</f>
        <v>0</v>
      </c>
      <c r="M63" s="220" t="s">
        <v>190</v>
      </c>
      <c r="N63" s="218" t="s">
        <v>173</v>
      </c>
      <c r="O63" s="1" t="s">
        <v>22</v>
      </c>
      <c r="Q63" s="21">
        <f>Q62*Q53</f>
        <v>0</v>
      </c>
      <c r="S63" s="2"/>
      <c r="U63" s="397" t="s">
        <v>217</v>
      </c>
      <c r="V63" s="398"/>
      <c r="W63" s="491">
        <f>W62/2</f>
        <v>5.1029728463182442</v>
      </c>
      <c r="X63" s="491"/>
      <c r="Y63" s="241" t="s">
        <v>220</v>
      </c>
      <c r="Z63" s="2"/>
    </row>
    <row r="64" spans="1:28" ht="15.25" thickBot="1" x14ac:dyDescent="1">
      <c r="A64" s="37" t="s">
        <v>76</v>
      </c>
      <c r="B64" s="237">
        <v>100</v>
      </c>
      <c r="C64" s="38" t="s">
        <v>58</v>
      </c>
      <c r="D64" s="386"/>
      <c r="E64" s="387"/>
      <c r="F64" s="48" t="s">
        <v>73</v>
      </c>
      <c r="G64" s="48" t="s">
        <v>74</v>
      </c>
      <c r="J64" s="1"/>
      <c r="K64" s="24"/>
      <c r="L64" s="38"/>
      <c r="M64" s="220" t="s">
        <v>191</v>
      </c>
      <c r="N64" s="219">
        <v>0</v>
      </c>
      <c r="O64" s="1" t="s">
        <v>23</v>
      </c>
      <c r="Q64" s="9">
        <f>Q63/42</f>
        <v>0</v>
      </c>
      <c r="R64" s="10"/>
      <c r="S64" s="2"/>
      <c r="U64" s="405" t="s">
        <v>218</v>
      </c>
      <c r="V64" s="406"/>
      <c r="W64" s="491">
        <f>W62+W63</f>
        <v>15.308918538954732</v>
      </c>
      <c r="X64" s="491"/>
      <c r="Y64" s="241" t="s">
        <v>220</v>
      </c>
      <c r="Z64" s="2"/>
    </row>
    <row r="65" spans="1:26" ht="15.25" thickBot="1" x14ac:dyDescent="1">
      <c r="A65" s="36" t="s">
        <v>56</v>
      </c>
      <c r="B65" s="239">
        <f>(B63-B64)*B20</f>
        <v>28.502253802214884</v>
      </c>
      <c r="C65" s="38" t="s">
        <v>57</v>
      </c>
      <c r="D65" s="388"/>
      <c r="E65" s="389"/>
      <c r="F65" s="7">
        <f>B65</f>
        <v>28.502253802214884</v>
      </c>
      <c r="G65" s="7">
        <f>B19*(B64)</f>
        <v>0.38663541869049928</v>
      </c>
      <c r="J65" s="359" t="s">
        <v>45</v>
      </c>
      <c r="K65" s="354"/>
      <c r="L65" s="57">
        <f>K52*B19</f>
        <v>0</v>
      </c>
      <c r="M65" s="220" t="s">
        <v>195</v>
      </c>
      <c r="N65" s="219"/>
      <c r="O65" s="17" t="s">
        <v>83</v>
      </c>
      <c r="P65" s="18"/>
      <c r="Q65" s="55">
        <f>Q55</f>
        <v>0</v>
      </c>
      <c r="R65" s="10" t="s">
        <v>86</v>
      </c>
      <c r="S65" s="2"/>
      <c r="U65" s="245"/>
      <c r="V65" s="407" t="s">
        <v>62</v>
      </c>
      <c r="W65" s="407"/>
      <c r="X65" s="400">
        <f>W64/1.15/0.1781</f>
        <v>74.745104308545436</v>
      </c>
      <c r="Y65" s="400"/>
      <c r="Z65" s="246"/>
    </row>
    <row r="66" spans="1:26" ht="15.25" thickBot="1" x14ac:dyDescent="1">
      <c r="A66" s="36" t="s">
        <v>59</v>
      </c>
      <c r="B66" s="239">
        <f>(7*B65)/13.7</f>
        <v>14.563195373394468</v>
      </c>
      <c r="C66" s="38" t="s">
        <v>60</v>
      </c>
      <c r="D66" s="69" t="s">
        <v>102</v>
      </c>
      <c r="E66" s="38"/>
      <c r="F66" s="72">
        <v>0</v>
      </c>
      <c r="J66" s="359" t="s">
        <v>46</v>
      </c>
      <c r="K66" s="354"/>
      <c r="L66" s="57">
        <f>K52*B18</f>
        <v>0</v>
      </c>
      <c r="M66" s="220" t="s">
        <v>196</v>
      </c>
      <c r="N66" s="222">
        <f>N64*L56</f>
        <v>0</v>
      </c>
      <c r="O66" s="3" t="s">
        <v>84</v>
      </c>
      <c r="P66" s="4"/>
      <c r="Q66" s="56">
        <f>B19*L63</f>
        <v>0</v>
      </c>
      <c r="R66" s="10" t="s">
        <v>85</v>
      </c>
      <c r="S66" s="2"/>
    </row>
    <row r="67" spans="1:26" ht="15.25" thickBot="1" x14ac:dyDescent="1">
      <c r="D67" s="70" t="s">
        <v>103</v>
      </c>
      <c r="F67" s="234">
        <f>IF(F66=0,0,(F66-B64)/G20)</f>
        <v>0</v>
      </c>
      <c r="G67" s="261" t="s">
        <v>104</v>
      </c>
      <c r="J67" s="359" t="s">
        <v>49</v>
      </c>
      <c r="K67" s="354"/>
      <c r="L67" s="64">
        <f>L65+L66</f>
        <v>0</v>
      </c>
      <c r="N67" s="2"/>
      <c r="O67" s="1"/>
      <c r="S67" s="2"/>
    </row>
    <row r="68" spans="1:26" ht="15.25" thickBot="1" x14ac:dyDescent="1">
      <c r="A68" s="401" t="s">
        <v>203</v>
      </c>
      <c r="B68" s="402"/>
      <c r="C68" s="402"/>
      <c r="D68" s="402"/>
      <c r="E68" s="402"/>
      <c r="F68" s="402"/>
      <c r="G68" s="402"/>
      <c r="H68" s="402"/>
      <c r="I68" s="403"/>
      <c r="J68" s="378" t="s">
        <v>240</v>
      </c>
      <c r="K68" s="379"/>
      <c r="L68" s="254">
        <f>((K52-L63)/R58)+1</f>
        <v>1</v>
      </c>
      <c r="M68" s="253">
        <f>K52-(L68*R58)</f>
        <v>-31.206253968253943</v>
      </c>
      <c r="N68" s="16" t="s">
        <v>4</v>
      </c>
      <c r="O68" s="58"/>
      <c r="P68" s="59"/>
      <c r="Q68" s="59"/>
      <c r="R68" s="59"/>
      <c r="S68" s="60"/>
    </row>
    <row r="69" spans="1:26" ht="15.25" thickBot="1" x14ac:dyDescent="1">
      <c r="A69" s="1"/>
      <c r="C69" t="s">
        <v>64</v>
      </c>
      <c r="I69" s="2"/>
      <c r="J69" s="23" t="s">
        <v>54</v>
      </c>
      <c r="K69" s="24" t="s">
        <v>77</v>
      </c>
      <c r="M69" s="51">
        <v>0</v>
      </c>
      <c r="N69" s="2"/>
      <c r="O69" s="328" t="s">
        <v>90</v>
      </c>
      <c r="P69" s="329"/>
      <c r="Q69" s="329"/>
      <c r="R69" s="329"/>
      <c r="S69" s="333"/>
    </row>
    <row r="70" spans="1:26" x14ac:dyDescent="0.85">
      <c r="A70" s="1" t="s">
        <v>1</v>
      </c>
      <c r="B70" s="20">
        <v>7.9210000000000003</v>
      </c>
      <c r="C70" s="41">
        <v>8.625</v>
      </c>
      <c r="D70" s="328" t="s">
        <v>13</v>
      </c>
      <c r="E70" s="329"/>
      <c r="F70" s="329"/>
      <c r="G70" s="329"/>
      <c r="H70" s="329"/>
      <c r="I70" s="333"/>
      <c r="J70" s="1" t="s">
        <v>35</v>
      </c>
      <c r="K70" s="20">
        <v>0</v>
      </c>
      <c r="L70" s="355" t="s">
        <v>66</v>
      </c>
      <c r="M70" s="356"/>
      <c r="N70" s="357"/>
      <c r="O70" s="1" t="s">
        <v>15</v>
      </c>
      <c r="Q70" s="52" t="s">
        <v>16</v>
      </c>
      <c r="S70" s="2"/>
    </row>
    <row r="71" spans="1:26" ht="15.25" thickBot="1" x14ac:dyDescent="1">
      <c r="A71" s="1" t="s">
        <v>2</v>
      </c>
      <c r="B71" s="20">
        <v>5.5</v>
      </c>
      <c r="C71" s="40" t="s">
        <v>172</v>
      </c>
      <c r="D71" s="1" t="s">
        <v>15</v>
      </c>
      <c r="F71" s="248" t="s">
        <v>16</v>
      </c>
      <c r="G71" s="70" t="s">
        <v>170</v>
      </c>
      <c r="I71" s="201" t="s">
        <v>173</v>
      </c>
      <c r="J71" s="1" t="s">
        <v>36</v>
      </c>
      <c r="K71" s="73">
        <f>K70/R76</f>
        <v>0</v>
      </c>
      <c r="L71" s="68" t="s">
        <v>101</v>
      </c>
      <c r="M71" s="77">
        <f>K71-K89</f>
        <v>0</v>
      </c>
      <c r="N71" s="67" t="s">
        <v>100</v>
      </c>
      <c r="O71" s="1" t="s">
        <v>14</v>
      </c>
      <c r="Q71" s="20">
        <v>0</v>
      </c>
      <c r="R71" t="s">
        <v>110</v>
      </c>
      <c r="S71" s="2"/>
    </row>
    <row r="72" spans="1:26" x14ac:dyDescent="0.85">
      <c r="A72" s="1" t="s">
        <v>3</v>
      </c>
      <c r="B72" s="20">
        <v>4.8920000000000003</v>
      </c>
      <c r="C72" t="s">
        <v>172</v>
      </c>
      <c r="D72" s="1" t="s">
        <v>14</v>
      </c>
      <c r="F72" s="20">
        <v>30</v>
      </c>
      <c r="G72" t="s">
        <v>186</v>
      </c>
      <c r="I72" s="201" t="s">
        <v>173</v>
      </c>
      <c r="J72" s="1"/>
      <c r="K72" s="24"/>
      <c r="M72" s="42" t="s">
        <v>48</v>
      </c>
      <c r="N72" s="42" t="s">
        <v>47</v>
      </c>
      <c r="O72" s="1"/>
      <c r="S72" s="2"/>
    </row>
    <row r="73" spans="1:26" x14ac:dyDescent="0.85">
      <c r="A73" s="1" t="s">
        <v>4</v>
      </c>
      <c r="B73" s="237">
        <v>1300</v>
      </c>
      <c r="C73" t="s">
        <v>171</v>
      </c>
      <c r="D73" s="1" t="s">
        <v>179</v>
      </c>
      <c r="F73" s="6">
        <f>B73/G77</f>
        <v>41.658316352949228</v>
      </c>
      <c r="G73" s="354" t="s">
        <v>189</v>
      </c>
      <c r="H73" s="354"/>
      <c r="I73" s="219">
        <v>0</v>
      </c>
      <c r="J73" s="1"/>
      <c r="K73" s="24"/>
      <c r="M73" s="27" t="s">
        <v>41</v>
      </c>
      <c r="N73" s="27" t="s">
        <v>40</v>
      </c>
      <c r="O73" s="1" t="s">
        <v>17</v>
      </c>
      <c r="Q73" s="8">
        <f>IF(Q70="Yes",Q71*1.15*0.1781,"Poop")</f>
        <v>0</v>
      </c>
      <c r="R73" t="s">
        <v>18</v>
      </c>
      <c r="S73" s="2"/>
    </row>
    <row r="74" spans="1:26" x14ac:dyDescent="0.85">
      <c r="A74" s="1"/>
      <c r="D74" s="1" t="s">
        <v>17</v>
      </c>
      <c r="F74" s="8">
        <f>IF(I72="yes"," ",IF(F71="Yes",F72*1.15*0.1781,"Poop"))</f>
        <v>6.14445</v>
      </c>
      <c r="G74" t="s">
        <v>18</v>
      </c>
      <c r="H74" t="s">
        <v>194</v>
      </c>
      <c r="I74" s="219">
        <v>1.1499999999999999</v>
      </c>
      <c r="J74" s="359" t="s">
        <v>37</v>
      </c>
      <c r="K74" s="354"/>
      <c r="L74" s="20">
        <v>0</v>
      </c>
      <c r="M74" s="25">
        <f>(L74*F24)/42</f>
        <v>0</v>
      </c>
      <c r="N74" s="26">
        <f>IF(N81="Yes",L74*N83*0.1781,L74*1.15*0.1781)</f>
        <v>0</v>
      </c>
      <c r="O74" s="1"/>
      <c r="S74" s="2"/>
    </row>
    <row r="75" spans="1:26" x14ac:dyDescent="0.85">
      <c r="A75" s="1" t="s">
        <v>5</v>
      </c>
      <c r="B75" s="21">
        <f>(B70^2-B71^2)/1029.4</f>
        <v>3.1564251991451332E-2</v>
      </c>
      <c r="C75" s="53">
        <f>B75*B73</f>
        <v>41.033527588886734</v>
      </c>
      <c r="D75" s="1" t="str">
        <f>IF(F75="poop","Kiss my ass","Slurry Yield:")</f>
        <v>Kiss my ass</v>
      </c>
      <c r="F75" s="215" t="str">
        <f>IF(I72="yes",F72*I74*0.1781,"Poop")</f>
        <v>Poop</v>
      </c>
      <c r="H75" t="s">
        <v>196</v>
      </c>
      <c r="I75" s="224">
        <f>I73*F72</f>
        <v>0</v>
      </c>
      <c r="J75" s="359" t="s">
        <v>38</v>
      </c>
      <c r="K75" s="354"/>
      <c r="L75" s="62">
        <f>Q71</f>
        <v>0</v>
      </c>
      <c r="M75" s="25">
        <f>(L75*F24)/42</f>
        <v>0</v>
      </c>
      <c r="N75" s="26">
        <f>N74-N76</f>
        <v>0</v>
      </c>
      <c r="O75" s="359" t="s">
        <v>19</v>
      </c>
      <c r="P75" s="354"/>
      <c r="Q75" s="354"/>
      <c r="S75" s="2"/>
    </row>
    <row r="76" spans="1:26" x14ac:dyDescent="0.85">
      <c r="A76" s="1" t="s">
        <v>6</v>
      </c>
      <c r="B76" s="21">
        <f>B72^2/1029.4</f>
        <v>2.3248167864775598E-2</v>
      </c>
      <c r="C76" s="53">
        <f>B76*B73</f>
        <v>30.222618224208279</v>
      </c>
      <c r="D76" s="1"/>
      <c r="H76" s="21" t="str">
        <f>IF(I71="Yes","Slurry Vol:"," ")</f>
        <v xml:space="preserve"> </v>
      </c>
      <c r="I76" s="223" t="str">
        <f>IF(I71="Yes",F74," ")</f>
        <v xml:space="preserve"> </v>
      </c>
      <c r="J76" s="359" t="s">
        <v>39</v>
      </c>
      <c r="K76" s="354"/>
      <c r="L76" s="63">
        <f>L74-L75</f>
        <v>0</v>
      </c>
      <c r="M76" s="25">
        <f>(L58*F24)/42</f>
        <v>0</v>
      </c>
      <c r="N76" s="26">
        <f>IF(N81="Yes",N83*0.1781*L76,L76*1.15*0.1781)</f>
        <v>0</v>
      </c>
      <c r="O76" s="359"/>
      <c r="P76" s="354"/>
      <c r="Q76" s="354"/>
      <c r="R76" s="199">
        <f>R22</f>
        <v>31.206253968253943</v>
      </c>
      <c r="S76" s="2"/>
    </row>
    <row r="77" spans="1:26" ht="15.25" thickBot="1" x14ac:dyDescent="1">
      <c r="A77" s="1" t="s">
        <v>7</v>
      </c>
      <c r="B77" s="21">
        <f>B70^2/1029.4</f>
        <v>6.095030211773849E-2</v>
      </c>
      <c r="C77" s="53">
        <f>B73*B77</f>
        <v>79.23539275306004</v>
      </c>
      <c r="D77" s="359" t="s">
        <v>19</v>
      </c>
      <c r="E77" s="354"/>
      <c r="F77" s="354"/>
      <c r="G77" s="226">
        <f>G20</f>
        <v>31.206253968253943</v>
      </c>
      <c r="H77" t="s">
        <v>197</v>
      </c>
      <c r="I77" s="219">
        <v>15.8</v>
      </c>
      <c r="J77" s="359" t="s">
        <v>44</v>
      </c>
      <c r="K77" s="354"/>
      <c r="L77" s="57">
        <f>L83-N75</f>
        <v>0</v>
      </c>
      <c r="N77" s="2"/>
      <c r="O77" s="359" t="s">
        <v>82</v>
      </c>
      <c r="P77" s="354"/>
      <c r="Q77" s="354"/>
      <c r="R77" s="8">
        <f>L79</f>
        <v>0</v>
      </c>
      <c r="S77" s="2"/>
    </row>
    <row r="78" spans="1:26" x14ac:dyDescent="0.85">
      <c r="A78" s="1" t="s">
        <v>70</v>
      </c>
      <c r="C78" s="54">
        <f>C76+C75</f>
        <v>71.256145813095017</v>
      </c>
      <c r="D78" s="1"/>
      <c r="H78" s="17" t="s">
        <v>178</v>
      </c>
      <c r="I78" s="19"/>
      <c r="J78" s="359" t="s">
        <v>78</v>
      </c>
      <c r="K78" s="354"/>
      <c r="L78" s="57">
        <f>Q84-L77</f>
        <v>0</v>
      </c>
      <c r="M78" t="s">
        <v>79</v>
      </c>
      <c r="N78" s="2"/>
      <c r="O78" s="365" t="s">
        <v>105</v>
      </c>
      <c r="P78" s="366"/>
      <c r="Q78" s="208" t="s">
        <v>106</v>
      </c>
      <c r="R78" s="49">
        <f>(R77/R76)+2</f>
        <v>2</v>
      </c>
      <c r="S78" s="2"/>
    </row>
    <row r="79" spans="1:26" ht="15.25" thickBot="1" x14ac:dyDescent="1">
      <c r="A79" s="1" t="s">
        <v>8</v>
      </c>
      <c r="B79" s="61">
        <f>IF(I72="yes",F75,F74)</f>
        <v>6.14445</v>
      </c>
      <c r="D79" s="50" t="s">
        <v>75</v>
      </c>
      <c r="G79" s="205">
        <f>(B73-B89)/G77</f>
        <v>3.2304685194482587</v>
      </c>
      <c r="H79" s="204">
        <f>B73-(G79*G77)</f>
        <v>1199.1891789456483</v>
      </c>
      <c r="I79" s="5"/>
      <c r="J79" s="359" t="s">
        <v>42</v>
      </c>
      <c r="K79" s="354"/>
      <c r="L79" s="64">
        <f>N75/B20</f>
        <v>0</v>
      </c>
      <c r="M79" t="s">
        <v>87</v>
      </c>
      <c r="N79" s="2"/>
      <c r="O79" s="334" t="s">
        <v>20</v>
      </c>
      <c r="P79" s="335"/>
      <c r="Q79" s="335"/>
      <c r="R79" s="335"/>
      <c r="S79" s="358"/>
    </row>
    <row r="80" spans="1:26" x14ac:dyDescent="0.85">
      <c r="A80" s="1"/>
      <c r="D80" s="334" t="s">
        <v>20</v>
      </c>
      <c r="E80" s="335"/>
      <c r="F80" s="335"/>
      <c r="G80" s="335"/>
      <c r="H80" s="335"/>
      <c r="I80" s="358"/>
      <c r="J80" s="1"/>
      <c r="K80" s="24"/>
      <c r="L80" s="38"/>
      <c r="M80" t="s">
        <v>80</v>
      </c>
      <c r="N80" s="2"/>
      <c r="O80" s="1" t="s">
        <v>21</v>
      </c>
      <c r="Q80" s="20">
        <v>4.99</v>
      </c>
      <c r="R80" s="10"/>
      <c r="S80" s="2"/>
    </row>
    <row r="81" spans="1:28" x14ac:dyDescent="0.85">
      <c r="A81" s="1" t="s">
        <v>32</v>
      </c>
      <c r="B81" s="6">
        <f>IF(I71="Yes"," ",B79/(B75+B76))</f>
        <v>112.09959378033122</v>
      </c>
      <c r="D81" s="1" t="s">
        <v>21</v>
      </c>
      <c r="F81" s="20">
        <v>4.99</v>
      </c>
      <c r="I81" s="2"/>
      <c r="J81" s="359" t="s">
        <v>43</v>
      </c>
      <c r="K81" s="354"/>
      <c r="L81" s="64">
        <f>K70-L79</f>
        <v>0</v>
      </c>
      <c r="M81" s="220" t="s">
        <v>190</v>
      </c>
      <c r="N81" s="218" t="s">
        <v>173</v>
      </c>
      <c r="O81" s="1" t="s">
        <v>22</v>
      </c>
      <c r="Q81" s="21">
        <f>Q80*Q71</f>
        <v>0</v>
      </c>
      <c r="R81" s="10"/>
      <c r="S81" s="2"/>
    </row>
    <row r="82" spans="1:28" ht="15.25" thickBot="1" x14ac:dyDescent="1">
      <c r="A82" s="1" t="s">
        <v>31</v>
      </c>
      <c r="B82" s="6">
        <f>IF(I71="Yes"," ",B79/B77)</f>
        <v>100.81082105435156</v>
      </c>
      <c r="D82" s="1" t="s">
        <v>22</v>
      </c>
      <c r="F82" s="21">
        <f>F81*F72</f>
        <v>149.70000000000002</v>
      </c>
      <c r="I82" s="2"/>
      <c r="J82" s="1"/>
      <c r="K82" s="24"/>
      <c r="M82" s="220" t="s">
        <v>191</v>
      </c>
      <c r="N82" s="219">
        <v>0</v>
      </c>
      <c r="O82" s="1" t="s">
        <v>23</v>
      </c>
      <c r="Q82" s="9">
        <f>Q81/42</f>
        <v>0</v>
      </c>
      <c r="R82" s="10"/>
      <c r="S82" s="2"/>
    </row>
    <row r="83" spans="1:28" x14ac:dyDescent="0.85">
      <c r="A83" s="1"/>
      <c r="D83" s="1" t="s">
        <v>23</v>
      </c>
      <c r="F83" s="9">
        <f>F82/42</f>
        <v>3.5642857142857145</v>
      </c>
      <c r="I83" s="2"/>
      <c r="J83" s="359" t="s">
        <v>45</v>
      </c>
      <c r="K83" s="354"/>
      <c r="L83" s="8">
        <f>K70*B19</f>
        <v>0</v>
      </c>
      <c r="M83" s="220" t="s">
        <v>195</v>
      </c>
      <c r="N83" s="219"/>
      <c r="O83" s="17" t="s">
        <v>83</v>
      </c>
      <c r="P83" s="18"/>
      <c r="Q83" s="55">
        <f>Q73</f>
        <v>0</v>
      </c>
      <c r="R83" s="10" t="s">
        <v>86</v>
      </c>
      <c r="S83" s="2"/>
    </row>
    <row r="84" spans="1:28" ht="15.25" thickBot="1" x14ac:dyDescent="1">
      <c r="A84" s="1" t="s">
        <v>9</v>
      </c>
      <c r="B84" s="8">
        <f>IF(I71="Yes"," ",B81*B75)</f>
        <v>3.538339826221705</v>
      </c>
      <c r="D84" s="1"/>
      <c r="I84" s="2"/>
      <c r="J84" s="359" t="s">
        <v>46</v>
      </c>
      <c r="K84" s="354"/>
      <c r="L84" s="8">
        <f>K70*B18</f>
        <v>0</v>
      </c>
      <c r="M84" s="220" t="s">
        <v>196</v>
      </c>
      <c r="N84" s="222">
        <f>N82*L74</f>
        <v>0</v>
      </c>
      <c r="O84" s="3" t="s">
        <v>84</v>
      </c>
      <c r="P84" s="4"/>
      <c r="Q84" s="56">
        <f>B19*L81</f>
        <v>0</v>
      </c>
      <c r="R84" s="10" t="s">
        <v>85</v>
      </c>
      <c r="S84" s="2"/>
    </row>
    <row r="85" spans="1:28" ht="15.25" thickBot="1" x14ac:dyDescent="1">
      <c r="A85" s="1" t="s">
        <v>30</v>
      </c>
      <c r="B85" s="8">
        <f>IF(I71="Yes"," ",B81*B76)</f>
        <v>2.606110173778295</v>
      </c>
      <c r="D85" s="1"/>
      <c r="I85" s="2"/>
      <c r="J85" s="414" t="s">
        <v>49</v>
      </c>
      <c r="K85" s="415"/>
      <c r="L85" s="33">
        <f>L83+L84</f>
        <v>0</v>
      </c>
      <c r="M85" s="4"/>
      <c r="N85" s="5"/>
      <c r="O85" s="1"/>
      <c r="S85" s="2"/>
    </row>
    <row r="86" spans="1:28" ht="15.25" thickBot="1" x14ac:dyDescent="1">
      <c r="A86" s="1"/>
      <c r="D86" s="416" t="s">
        <v>92</v>
      </c>
      <c r="E86" s="417"/>
      <c r="F86" s="417"/>
      <c r="G86" s="417"/>
      <c r="H86" s="417"/>
      <c r="I86" s="418"/>
      <c r="J86" s="419" t="s">
        <v>240</v>
      </c>
      <c r="K86" s="420"/>
      <c r="L86" s="255">
        <f>((K70-L81)/R76)+1</f>
        <v>1</v>
      </c>
      <c r="M86" s="252">
        <f>K70-(L86*R76)</f>
        <v>-31.206253968253943</v>
      </c>
      <c r="N86" s="60" t="s">
        <v>4</v>
      </c>
      <c r="O86" s="58"/>
      <c r="P86" s="59"/>
      <c r="Q86" s="59"/>
      <c r="R86" s="59"/>
      <c r="S86" s="60"/>
      <c r="T86" s="10"/>
      <c r="U86" s="10"/>
      <c r="V86" s="10"/>
      <c r="W86" s="10"/>
      <c r="X86" s="10"/>
      <c r="Y86" s="10"/>
      <c r="Z86" s="10"/>
      <c r="AA86" s="10"/>
      <c r="AB86" s="10"/>
    </row>
    <row r="87" spans="1:28" x14ac:dyDescent="0.85">
      <c r="A87" s="1" t="s">
        <v>10</v>
      </c>
      <c r="B87" s="240">
        <f>IF(I71="Yes"," ",B73-B81)</f>
        <v>1187.9004062196689</v>
      </c>
      <c r="D87" s="43" t="s">
        <v>93</v>
      </c>
      <c r="E87" s="44"/>
      <c r="F87" s="62">
        <f>F72</f>
        <v>30</v>
      </c>
      <c r="G87" s="44"/>
      <c r="H87" s="372" t="s">
        <v>97</v>
      </c>
      <c r="I87" s="373"/>
    </row>
    <row r="88" spans="1:28" x14ac:dyDescent="0.85">
      <c r="A88" s="1" t="s">
        <v>11</v>
      </c>
      <c r="B88" s="7">
        <f>IF(I71="Yes"," ",B76*B87)</f>
        <v>27.616508050429985</v>
      </c>
      <c r="D88" s="43" t="s">
        <v>94</v>
      </c>
      <c r="E88" s="45"/>
      <c r="F88" s="62">
        <v>94</v>
      </c>
      <c r="G88" s="44" t="s">
        <v>95</v>
      </c>
      <c r="H88" s="374">
        <f>F87*F88*F89/100</f>
        <v>0</v>
      </c>
      <c r="I88" s="375"/>
    </row>
    <row r="89" spans="1:28" ht="15.25" thickBot="1" x14ac:dyDescent="1">
      <c r="A89" s="22" t="s">
        <v>29</v>
      </c>
      <c r="B89" s="238">
        <f>IF(I71="Yes"," ",B73-B82)</f>
        <v>1199.1891789456483</v>
      </c>
      <c r="C89" s="10"/>
      <c r="D89" s="376" t="s">
        <v>96</v>
      </c>
      <c r="E89" s="377"/>
      <c r="F89" s="47">
        <v>0</v>
      </c>
      <c r="G89" s="46" t="s">
        <v>98</v>
      </c>
      <c r="H89" s="65" t="s">
        <v>99</v>
      </c>
      <c r="I89" s="66">
        <f>H88/50</f>
        <v>0</v>
      </c>
    </row>
    <row r="90" spans="1:28" ht="15.25" thickBot="1" x14ac:dyDescent="1">
      <c r="A90" s="28" t="s">
        <v>50</v>
      </c>
      <c r="B90" s="29">
        <f>B79</f>
        <v>6.14445</v>
      </c>
      <c r="C90" s="371" t="s">
        <v>12</v>
      </c>
      <c r="D90" s="371"/>
      <c r="E90" s="30">
        <f>B88</f>
        <v>27.616508050429985</v>
      </c>
      <c r="F90" s="31" t="s">
        <v>51</v>
      </c>
      <c r="G90" s="31"/>
      <c r="H90" s="32"/>
      <c r="I90" s="2"/>
    </row>
    <row r="91" spans="1:28" ht="15.25" thickBot="1" x14ac:dyDescent="1">
      <c r="A91" s="35" t="s">
        <v>204</v>
      </c>
      <c r="C91" s="38"/>
    </row>
    <row r="92" spans="1:28" x14ac:dyDescent="0.85">
      <c r="A92" s="36" t="s">
        <v>55</v>
      </c>
      <c r="B92" s="237">
        <v>292</v>
      </c>
      <c r="C92" s="38" t="s">
        <v>58</v>
      </c>
      <c r="D92" s="384"/>
      <c r="E92" s="385"/>
    </row>
    <row r="93" spans="1:28" x14ac:dyDescent="0.85">
      <c r="A93" s="37" t="s">
        <v>76</v>
      </c>
      <c r="B93" s="237">
        <v>100</v>
      </c>
      <c r="C93" s="38" t="s">
        <v>58</v>
      </c>
      <c r="D93" s="386"/>
      <c r="E93" s="387"/>
      <c r="F93" s="48" t="s">
        <v>73</v>
      </c>
      <c r="G93" s="48" t="s">
        <v>74</v>
      </c>
    </row>
    <row r="94" spans="1:28" ht="15.25" thickBot="1" x14ac:dyDescent="1">
      <c r="A94" s="36" t="s">
        <v>56</v>
      </c>
      <c r="B94" s="239">
        <f>(B92-B93)*B77</f>
        <v>11.70245800660579</v>
      </c>
      <c r="C94" s="38" t="s">
        <v>57</v>
      </c>
      <c r="D94" s="388"/>
      <c r="E94" s="389"/>
      <c r="F94" s="7">
        <f>B94</f>
        <v>11.70245800660579</v>
      </c>
      <c r="G94" s="7">
        <f>B94*(B76)</f>
        <v>0.27206070816805861</v>
      </c>
    </row>
    <row r="95" spans="1:28" x14ac:dyDescent="0.85">
      <c r="A95" s="36" t="s">
        <v>59</v>
      </c>
      <c r="B95" s="239">
        <f>(7*B94)/13.7</f>
        <v>5.9793581055650016</v>
      </c>
      <c r="C95" s="38" t="s">
        <v>60</v>
      </c>
      <c r="D95" s="69" t="s">
        <v>102</v>
      </c>
      <c r="E95" s="38"/>
      <c r="F95" s="72">
        <v>0</v>
      </c>
    </row>
    <row r="96" spans="1:28" ht="15.25" thickBot="1" x14ac:dyDescent="1">
      <c r="D96" s="70" t="s">
        <v>103</v>
      </c>
      <c r="F96" s="263">
        <f>IF(F95=0,0,(F95-B93)/G49)</f>
        <v>0</v>
      </c>
      <c r="G96" t="s">
        <v>104</v>
      </c>
    </row>
    <row r="97" spans="1:19" x14ac:dyDescent="0.85">
      <c r="A97" s="408" t="s">
        <v>247</v>
      </c>
      <c r="B97" s="409"/>
      <c r="C97" s="409"/>
      <c r="D97" s="409"/>
      <c r="E97" s="409"/>
      <c r="F97" s="409"/>
      <c r="G97" s="409"/>
      <c r="H97" s="409"/>
      <c r="I97" s="409"/>
      <c r="J97" s="409"/>
      <c r="K97" s="409"/>
      <c r="L97" s="409"/>
      <c r="M97" s="409"/>
      <c r="N97" s="409"/>
      <c r="O97" s="409"/>
      <c r="P97" s="409"/>
      <c r="Q97" s="409"/>
      <c r="R97" s="409"/>
      <c r="S97" s="410"/>
    </row>
    <row r="98" spans="1:19" ht="15.25" thickBot="1" x14ac:dyDescent="1">
      <c r="A98" s="411"/>
      <c r="B98" s="412"/>
      <c r="C98" s="412"/>
      <c r="D98" s="412"/>
      <c r="E98" s="412"/>
      <c r="F98" s="412"/>
      <c r="G98" s="412"/>
      <c r="H98" s="412"/>
      <c r="I98" s="412"/>
      <c r="J98" s="412"/>
      <c r="K98" s="412"/>
      <c r="L98" s="412"/>
      <c r="M98" s="412"/>
      <c r="N98" s="412"/>
      <c r="O98" s="412"/>
      <c r="P98" s="412"/>
      <c r="Q98" s="412"/>
      <c r="R98" s="412"/>
      <c r="S98" s="413"/>
    </row>
    <row r="99" spans="1:19" x14ac:dyDescent="0.85">
      <c r="A99" s="408" t="s">
        <v>252</v>
      </c>
      <c r="B99" s="409"/>
      <c r="C99" s="409"/>
      <c r="D99" s="409"/>
      <c r="E99" s="409" t="s">
        <v>253</v>
      </c>
      <c r="F99" s="409"/>
      <c r="G99" s="409"/>
      <c r="H99" s="409"/>
      <c r="I99" s="409"/>
      <c r="J99" s="409"/>
      <c r="K99" s="409"/>
      <c r="L99" s="409"/>
      <c r="M99" s="266"/>
      <c r="N99" s="266"/>
      <c r="O99" s="266"/>
      <c r="P99" s="266"/>
      <c r="Q99" s="266"/>
      <c r="R99" s="266"/>
      <c r="S99" s="266"/>
    </row>
    <row r="100" spans="1:19" x14ac:dyDescent="0.85">
      <c r="A100" s="265" t="s">
        <v>248</v>
      </c>
      <c r="B100" s="20">
        <v>4.8920000000000003</v>
      </c>
      <c r="C100" s="41">
        <v>5.5</v>
      </c>
      <c r="D100" t="s">
        <v>116</v>
      </c>
      <c r="E100" s="354" t="s">
        <v>255</v>
      </c>
      <c r="F100" s="354"/>
      <c r="G100" s="354"/>
      <c r="H100" s="8">
        <f>(B100^2/1029.4)*(B103-B102)</f>
        <v>3.8359476976879736</v>
      </c>
      <c r="I100" t="s">
        <v>57</v>
      </c>
      <c r="J100" s="354" t="s">
        <v>257</v>
      </c>
      <c r="K100" s="354"/>
      <c r="L100" s="267">
        <f>H100/0.204815</f>
        <v>18.728841626287007</v>
      </c>
    </row>
    <row r="101" spans="1:19" ht="15.25" thickBot="1" x14ac:dyDescent="1">
      <c r="A101" s="265" t="s">
        <v>249</v>
      </c>
      <c r="B101" s="20">
        <v>7.9210000000000003</v>
      </c>
      <c r="C101" s="40" t="s">
        <v>172</v>
      </c>
      <c r="E101" s="354" t="s">
        <v>256</v>
      </c>
      <c r="F101" s="354"/>
      <c r="G101" s="354"/>
      <c r="H101" s="8">
        <f>(B101^2/1029.4)*(B102-B104)</f>
        <v>0.18285090635321546</v>
      </c>
      <c r="I101" t="s">
        <v>57</v>
      </c>
      <c r="J101" s="354" t="s">
        <v>257</v>
      </c>
      <c r="K101" s="354"/>
      <c r="L101" s="267">
        <f>H101/0.204815</f>
        <v>0.89276130338703452</v>
      </c>
    </row>
    <row r="102" spans="1:19" ht="15.25" thickBot="1" x14ac:dyDescent="1">
      <c r="A102" s="1" t="s">
        <v>250</v>
      </c>
      <c r="B102" s="237">
        <v>53</v>
      </c>
      <c r="C102" t="s">
        <v>58</v>
      </c>
      <c r="E102" s="354" t="s">
        <v>259</v>
      </c>
      <c r="F102" s="354"/>
      <c r="G102" s="354"/>
      <c r="H102" s="269">
        <f>H100+H101</f>
        <v>4.0187986040411889</v>
      </c>
      <c r="I102" t="s">
        <v>57</v>
      </c>
      <c r="J102" s="354" t="s">
        <v>37</v>
      </c>
      <c r="K102" s="354"/>
      <c r="L102" s="268">
        <f>L101+L100</f>
        <v>19.62160292967404</v>
      </c>
    </row>
    <row r="103" spans="1:19" ht="15.25" thickBot="1" x14ac:dyDescent="1">
      <c r="A103" s="264" t="s">
        <v>251</v>
      </c>
      <c r="B103" s="237">
        <v>218</v>
      </c>
      <c r="C103" t="s">
        <v>58</v>
      </c>
      <c r="E103" s="354"/>
      <c r="F103" s="354"/>
      <c r="G103" s="354"/>
    </row>
    <row r="104" spans="1:19" ht="15.25" thickBot="1" x14ac:dyDescent="1">
      <c r="A104" s="34" t="s">
        <v>254</v>
      </c>
      <c r="B104" s="237">
        <v>50</v>
      </c>
      <c r="C104" t="s">
        <v>58</v>
      </c>
      <c r="E104" s="421" t="s">
        <v>50</v>
      </c>
      <c r="F104" s="422"/>
      <c r="G104" s="422"/>
      <c r="H104" s="270">
        <f>H102</f>
        <v>4.0187986040411889</v>
      </c>
      <c r="I104" s="271" t="s">
        <v>258</v>
      </c>
      <c r="J104" s="271"/>
      <c r="K104" s="271"/>
      <c r="L104" s="270">
        <f>B107</f>
        <v>0.19331770934524964</v>
      </c>
      <c r="M104" s="271" t="s">
        <v>260</v>
      </c>
      <c r="N104" s="271"/>
      <c r="O104" s="272"/>
    </row>
    <row r="105" spans="1:19" x14ac:dyDescent="0.85">
      <c r="A105" s="265" t="s">
        <v>2</v>
      </c>
      <c r="B105" s="20">
        <v>2.375</v>
      </c>
      <c r="C105" s="40" t="s">
        <v>172</v>
      </c>
      <c r="E105" t="s">
        <v>284</v>
      </c>
      <c r="F105" s="311">
        <f>H104/1.15/0.1781</f>
        <v>19.621602929674044</v>
      </c>
    </row>
    <row r="106" spans="1:19" x14ac:dyDescent="0.85">
      <c r="A106" s="262" t="s">
        <v>3</v>
      </c>
      <c r="B106" s="20">
        <v>1.9950000000000001</v>
      </c>
      <c r="C106" t="s">
        <v>172</v>
      </c>
    </row>
    <row r="107" spans="1:19" ht="15.25" thickBot="1" x14ac:dyDescent="1">
      <c r="A107" t="s">
        <v>45</v>
      </c>
      <c r="B107" s="8">
        <f>(B106^2/1029.4)*B104</f>
        <v>0.19331770934524964</v>
      </c>
    </row>
    <row r="108" spans="1:19" ht="15.25" thickBot="1" x14ac:dyDescent="1">
      <c r="A108" s="423" t="s">
        <v>262</v>
      </c>
      <c r="B108" s="424"/>
      <c r="C108" s="424"/>
      <c r="D108" s="424"/>
      <c r="E108" s="424"/>
      <c r="F108" s="424"/>
      <c r="G108" s="424"/>
      <c r="H108" s="424"/>
      <c r="I108" s="425"/>
    </row>
    <row r="109" spans="1:19" x14ac:dyDescent="0.85">
      <c r="A109" s="247" t="s">
        <v>0</v>
      </c>
      <c r="B109" s="331" t="s">
        <v>239</v>
      </c>
      <c r="C109" s="331"/>
      <c r="D109" s="331"/>
      <c r="E109" s="331"/>
      <c r="F109" s="331"/>
      <c r="G109" s="331"/>
      <c r="H109" s="331"/>
      <c r="I109" s="332"/>
    </row>
    <row r="110" spans="1:19" ht="15.25" thickBot="1" x14ac:dyDescent="1">
      <c r="A110" s="1"/>
      <c r="C110" t="s">
        <v>64</v>
      </c>
      <c r="I110" s="2"/>
    </row>
    <row r="111" spans="1:19" x14ac:dyDescent="0.85">
      <c r="A111" s="1" t="s">
        <v>1</v>
      </c>
      <c r="B111" s="20">
        <v>4</v>
      </c>
      <c r="C111" s="41">
        <v>4.5</v>
      </c>
      <c r="D111" s="328" t="s">
        <v>13</v>
      </c>
      <c r="E111" s="329"/>
      <c r="F111" s="329"/>
      <c r="G111" s="329"/>
      <c r="H111" s="329"/>
      <c r="I111" s="333"/>
    </row>
    <row r="112" spans="1:19" x14ac:dyDescent="0.85">
      <c r="A112" s="1" t="s">
        <v>2</v>
      </c>
      <c r="B112" s="20">
        <v>2.375</v>
      </c>
      <c r="C112" s="40" t="s">
        <v>172</v>
      </c>
      <c r="D112" s="1" t="s">
        <v>15</v>
      </c>
      <c r="F112" s="200" t="s">
        <v>16</v>
      </c>
      <c r="G112" s="70" t="s">
        <v>170</v>
      </c>
      <c r="I112" s="201" t="s">
        <v>173</v>
      </c>
    </row>
    <row r="113" spans="1:9" x14ac:dyDescent="0.85">
      <c r="A113" s="1" t="s">
        <v>3</v>
      </c>
      <c r="B113" s="20">
        <v>1.9950000000000001</v>
      </c>
      <c r="C113" t="s">
        <v>172</v>
      </c>
      <c r="D113" s="1" t="s">
        <v>14</v>
      </c>
      <c r="F113" s="20">
        <v>45</v>
      </c>
      <c r="G113" t="s">
        <v>186</v>
      </c>
      <c r="I113" s="201" t="s">
        <v>173</v>
      </c>
    </row>
    <row r="114" spans="1:9" x14ac:dyDescent="0.85">
      <c r="A114" s="1" t="s">
        <v>4</v>
      </c>
      <c r="B114" s="237">
        <v>418</v>
      </c>
      <c r="C114" t="s">
        <v>171</v>
      </c>
      <c r="D114" s="1" t="s">
        <v>179</v>
      </c>
      <c r="F114" s="6">
        <f>B16/G20</f>
        <v>267.57457042086622</v>
      </c>
      <c r="G114" s="354" t="s">
        <v>189</v>
      </c>
      <c r="H114" s="354"/>
      <c r="I114" s="219">
        <v>0</v>
      </c>
    </row>
    <row r="115" spans="1:9" x14ac:dyDescent="0.85">
      <c r="A115" s="1"/>
      <c r="D115" s="1" t="str">
        <f>IF(F115=" "," ","Slurry Yield:")</f>
        <v>Slurry Yield:</v>
      </c>
      <c r="F115" s="8">
        <f>IF(I113="yes"," ",IF(F112="Yes",F113*1.15*0.1781,"Poop"))</f>
        <v>9.2166749999999986</v>
      </c>
      <c r="G115" t="str">
        <f>IF(D115&gt;" ","BBLS"," ")</f>
        <v>BBLS</v>
      </c>
      <c r="H115" t="s">
        <v>195</v>
      </c>
      <c r="I115" s="219"/>
    </row>
    <row r="116" spans="1:9" x14ac:dyDescent="0.85">
      <c r="A116" s="1" t="s">
        <v>5</v>
      </c>
      <c r="B116" s="21">
        <f>(B111^2-B112^2)/1029.4</f>
        <v>1.0063507868661356E-2</v>
      </c>
      <c r="C116" s="53">
        <f>B116*B114</f>
        <v>4.206546289100447</v>
      </c>
      <c r="D116" s="1" t="str">
        <f>IF(F116="  ","Kiss my ass","Slurry Yield:")</f>
        <v>Kiss my ass</v>
      </c>
      <c r="F116" s="215" t="str">
        <f>IF(I113="yes",F113*I115*0.1781,"  ")</f>
        <v xml:space="preserve">  </v>
      </c>
      <c r="G116" t="str">
        <f>IF(D115&gt;" "," ","BBLS ")</f>
        <v xml:space="preserve"> </v>
      </c>
      <c r="H116" t="s">
        <v>196</v>
      </c>
      <c r="I116" s="224">
        <f>I114*F113</f>
        <v>0</v>
      </c>
    </row>
    <row r="117" spans="1:9" x14ac:dyDescent="0.85">
      <c r="A117" s="1" t="s">
        <v>6</v>
      </c>
      <c r="B117" s="21">
        <f>B113^2/1029.4</f>
        <v>3.866354186904993E-3</v>
      </c>
      <c r="C117" s="53">
        <f>B117*B114</f>
        <v>1.6161360501262871</v>
      </c>
      <c r="D117" s="1"/>
      <c r="H117" s="21" t="str">
        <f>IF(I112="Yes","Slurry Vol:"," ")</f>
        <v xml:space="preserve"> </v>
      </c>
      <c r="I117" s="223" t="str">
        <f>IF(I112="Yes",F115," ")</f>
        <v xml:space="preserve"> </v>
      </c>
    </row>
    <row r="118" spans="1:9" ht="15.25" thickBot="1" x14ac:dyDescent="1">
      <c r="A118" s="1" t="s">
        <v>7</v>
      </c>
      <c r="B118" s="21">
        <f>B111^2/1029.4</f>
        <v>1.5543034777540314E-2</v>
      </c>
      <c r="C118" s="53">
        <f>B114*B118</f>
        <v>6.496988537011851</v>
      </c>
      <c r="D118" s="359" t="s">
        <v>19</v>
      </c>
      <c r="E118" s="354"/>
      <c r="F118" s="354"/>
      <c r="G118" s="226">
        <f>R120</f>
        <v>0</v>
      </c>
      <c r="H118" t="s">
        <v>197</v>
      </c>
      <c r="I118" s="219">
        <v>15.8</v>
      </c>
    </row>
    <row r="119" spans="1:9" x14ac:dyDescent="0.85">
      <c r="A119" s="1" t="s">
        <v>70</v>
      </c>
      <c r="C119" s="54">
        <f>C117+C116</f>
        <v>5.8226823392267342</v>
      </c>
      <c r="D119" s="1"/>
      <c r="H119" s="17" t="s">
        <v>178</v>
      </c>
      <c r="I119" s="19"/>
    </row>
    <row r="120" spans="1:9" ht="15.25" thickBot="1" x14ac:dyDescent="1">
      <c r="A120" s="1" t="s">
        <v>8</v>
      </c>
      <c r="B120" s="61">
        <f>IF(I113="yes",F116,F115)</f>
        <v>9.2166749999999986</v>
      </c>
      <c r="D120" s="50" t="s">
        <v>75</v>
      </c>
      <c r="G120" s="205">
        <f>(B114-B130)/G20</f>
        <v>19.001890724075217</v>
      </c>
      <c r="H120" s="236">
        <f>B114-(G22*G20)</f>
        <v>192.97503196322199</v>
      </c>
      <c r="I120" s="5"/>
    </row>
    <row r="121" spans="1:9" x14ac:dyDescent="0.85">
      <c r="A121" s="1"/>
      <c r="D121" s="334" t="s">
        <v>20</v>
      </c>
      <c r="E121" s="335"/>
      <c r="F121" s="335"/>
      <c r="G121" s="335"/>
      <c r="H121" s="335"/>
      <c r="I121" s="358"/>
    </row>
    <row r="122" spans="1:9" x14ac:dyDescent="0.85">
      <c r="A122" s="1" t="s">
        <v>32</v>
      </c>
      <c r="B122" s="6">
        <f>IF(I112="Yes"," ",B120/(B116+B117))</f>
        <v>661.64869136783966</v>
      </c>
      <c r="D122" s="1" t="s">
        <v>21</v>
      </c>
      <c r="F122" s="20">
        <v>4.99</v>
      </c>
      <c r="I122" s="2"/>
    </row>
    <row r="123" spans="1:9" x14ac:dyDescent="0.85">
      <c r="A123" s="1" t="s">
        <v>31</v>
      </c>
      <c r="B123" s="6">
        <f>IF(I112="Yes"," ",B120/B118)</f>
        <v>592.97782781249998</v>
      </c>
      <c r="D123" s="1" t="s">
        <v>22</v>
      </c>
      <c r="F123" s="21">
        <f>F122*F113</f>
        <v>224.55</v>
      </c>
      <c r="I123" s="2"/>
    </row>
    <row r="124" spans="1:9" x14ac:dyDescent="0.85">
      <c r="A124" s="1"/>
      <c r="D124" s="1" t="s">
        <v>23</v>
      </c>
      <c r="F124" s="9">
        <f>F123/42</f>
        <v>5.3464285714285715</v>
      </c>
      <c r="I124" s="2"/>
    </row>
    <row r="125" spans="1:9" x14ac:dyDescent="0.85">
      <c r="A125" s="1" t="s">
        <v>9</v>
      </c>
      <c r="B125" s="8">
        <f>IF(I112="Yes"," ",B122*B116)</f>
        <v>6.658506811869743</v>
      </c>
      <c r="D125" s="1"/>
      <c r="I125" s="2"/>
    </row>
    <row r="126" spans="1:9" ht="15.25" thickBot="1" x14ac:dyDescent="1">
      <c r="A126" s="1" t="s">
        <v>30</v>
      </c>
      <c r="B126" s="8">
        <f>IF(I112="Yes"," ",B122*B117)</f>
        <v>2.5581681881302565</v>
      </c>
      <c r="D126" s="1"/>
      <c r="I126" s="2"/>
    </row>
    <row r="127" spans="1:9" ht="15.25" thickBot="1" x14ac:dyDescent="1">
      <c r="A127" s="1"/>
      <c r="D127" s="368" t="s">
        <v>92</v>
      </c>
      <c r="E127" s="369"/>
      <c r="F127" s="369"/>
      <c r="G127" s="369"/>
      <c r="H127" s="369"/>
      <c r="I127" s="370"/>
    </row>
    <row r="128" spans="1:9" x14ac:dyDescent="0.85">
      <c r="A128" s="1" t="s">
        <v>10</v>
      </c>
      <c r="B128" s="7">
        <f>IF(I112="Yes"," ",B114-B122)</f>
        <v>-243.64869136783966</v>
      </c>
      <c r="D128" s="43" t="s">
        <v>93</v>
      </c>
      <c r="E128" s="44"/>
      <c r="F128" s="62">
        <f>F113</f>
        <v>45</v>
      </c>
      <c r="G128" s="44"/>
      <c r="H128" s="372" t="s">
        <v>97</v>
      </c>
      <c r="I128" s="373"/>
    </row>
    <row r="129" spans="1:9" x14ac:dyDescent="0.85">
      <c r="A129" s="1" t="s">
        <v>11</v>
      </c>
      <c r="B129" s="7">
        <f>IF(I112="Yes"," ",B117*B128)</f>
        <v>-0.94203213800396934</v>
      </c>
      <c r="D129" s="43" t="s">
        <v>94</v>
      </c>
      <c r="E129" s="45"/>
      <c r="F129" s="62">
        <v>94</v>
      </c>
      <c r="G129" s="44" t="s">
        <v>95</v>
      </c>
      <c r="H129" s="374">
        <f>F128*F129*F130/100</f>
        <v>169.2</v>
      </c>
      <c r="I129" s="375"/>
    </row>
    <row r="130" spans="1:9" ht="15.25" thickBot="1" x14ac:dyDescent="1">
      <c r="A130" s="22" t="s">
        <v>29</v>
      </c>
      <c r="B130" s="238">
        <f>IF(I112="Yes"," ",B114-B123)</f>
        <v>-174.97782781249998</v>
      </c>
      <c r="C130" s="10"/>
      <c r="D130" s="376" t="s">
        <v>96</v>
      </c>
      <c r="E130" s="377"/>
      <c r="F130" s="47">
        <v>4</v>
      </c>
      <c r="G130" s="46" t="s">
        <v>98</v>
      </c>
      <c r="H130" s="65" t="s">
        <v>99</v>
      </c>
      <c r="I130" s="66">
        <f>H129/50</f>
        <v>3.3839999999999999</v>
      </c>
    </row>
    <row r="131" spans="1:9" ht="15.25" thickBot="1" x14ac:dyDescent="1">
      <c r="A131" s="28" t="s">
        <v>50</v>
      </c>
      <c r="B131" s="29">
        <f>B120</f>
        <v>9.2166749999999986</v>
      </c>
      <c r="C131" s="371" t="s">
        <v>12</v>
      </c>
      <c r="D131" s="371"/>
      <c r="E131" s="30">
        <f>B129</f>
        <v>-0.94203213800396934</v>
      </c>
      <c r="F131" s="31" t="s">
        <v>51</v>
      </c>
      <c r="G131" s="31"/>
      <c r="H131" s="32"/>
      <c r="I131" s="2"/>
    </row>
  </sheetData>
  <sheetProtection sheet="1" formatCells="0" formatColumns="0" formatRows="0" insertColumns="0" insertRows="0" deleteColumns="0" deleteRows="0" sort="0"/>
  <mergeCells count="238">
    <mergeCell ref="D22:F22"/>
    <mergeCell ref="T12:U12"/>
    <mergeCell ref="V12:X12"/>
    <mergeCell ref="C131:D131"/>
    <mergeCell ref="A108:I108"/>
    <mergeCell ref="B109:I109"/>
    <mergeCell ref="D111:I111"/>
    <mergeCell ref="G114:H114"/>
    <mergeCell ref="D118:F118"/>
    <mergeCell ref="D121:I121"/>
    <mergeCell ref="D127:I127"/>
    <mergeCell ref="H128:I128"/>
    <mergeCell ref="H129:I129"/>
    <mergeCell ref="D130:E130"/>
    <mergeCell ref="A37:I37"/>
    <mergeCell ref="J32:K32"/>
    <mergeCell ref="J50:K50"/>
    <mergeCell ref="J68:K68"/>
    <mergeCell ref="J86:K86"/>
    <mergeCell ref="D92:E94"/>
    <mergeCell ref="D70:I70"/>
    <mergeCell ref="G73:H73"/>
    <mergeCell ref="D77:F77"/>
    <mergeCell ref="D80:I80"/>
    <mergeCell ref="D86:I86"/>
    <mergeCell ref="H87:I87"/>
    <mergeCell ref="H88:I88"/>
    <mergeCell ref="D89:E89"/>
    <mergeCell ref="C90:D90"/>
    <mergeCell ref="J81:K81"/>
    <mergeCell ref="J83:K83"/>
    <mergeCell ref="J84:K84"/>
    <mergeCell ref="J85:K85"/>
    <mergeCell ref="J77:K77"/>
    <mergeCell ref="J79:K79"/>
    <mergeCell ref="Y12:Z12"/>
    <mergeCell ref="T11:AA11"/>
    <mergeCell ref="U51:X51"/>
    <mergeCell ref="Y51:Z51"/>
    <mergeCell ref="U52:X52"/>
    <mergeCell ref="Y52:Z52"/>
    <mergeCell ref="U53:X53"/>
    <mergeCell ref="Y53:Z53"/>
    <mergeCell ref="U54:X54"/>
    <mergeCell ref="Y54:Z54"/>
    <mergeCell ref="U46:X46"/>
    <mergeCell ref="Y46:Z46"/>
    <mergeCell ref="U47:X47"/>
    <mergeCell ref="Y47:Z47"/>
    <mergeCell ref="U48:X48"/>
    <mergeCell ref="Y48:Z48"/>
    <mergeCell ref="U49:X49"/>
    <mergeCell ref="Y49:Z49"/>
    <mergeCell ref="Y22:Z22"/>
    <mergeCell ref="Y13:Z13"/>
    <mergeCell ref="Y14:Z14"/>
    <mergeCell ref="O79:S79"/>
    <mergeCell ref="D32:E32"/>
    <mergeCell ref="O43:S43"/>
    <mergeCell ref="O51:S51"/>
    <mergeCell ref="O57:Q58"/>
    <mergeCell ref="O59:Q59"/>
    <mergeCell ref="O61:S61"/>
    <mergeCell ref="J78:K78"/>
    <mergeCell ref="D45:E47"/>
    <mergeCell ref="D51:E53"/>
    <mergeCell ref="D57:E59"/>
    <mergeCell ref="D63:E65"/>
    <mergeCell ref="D38:E38"/>
    <mergeCell ref="J61:K61"/>
    <mergeCell ref="J63:K63"/>
    <mergeCell ref="J65:K65"/>
    <mergeCell ref="O69:S69"/>
    <mergeCell ref="O75:Q76"/>
    <mergeCell ref="O77:Q77"/>
    <mergeCell ref="J74:K74"/>
    <mergeCell ref="J75:K75"/>
    <mergeCell ref="J76:K76"/>
    <mergeCell ref="J66:K66"/>
    <mergeCell ref="J67:K67"/>
    <mergeCell ref="L70:N70"/>
    <mergeCell ref="A68:I68"/>
    <mergeCell ref="O42:P42"/>
    <mergeCell ref="V65:W65"/>
    <mergeCell ref="X65:Y65"/>
    <mergeCell ref="J48:K48"/>
    <mergeCell ref="J49:K49"/>
    <mergeCell ref="U43:X43"/>
    <mergeCell ref="Y43:Z43"/>
    <mergeCell ref="U44:X44"/>
    <mergeCell ref="Y44:Z44"/>
    <mergeCell ref="U50:X50"/>
    <mergeCell ref="Y50:Z50"/>
    <mergeCell ref="U56:X56"/>
    <mergeCell ref="Y56:Z56"/>
    <mergeCell ref="U57:X57"/>
    <mergeCell ref="Y57:Z57"/>
    <mergeCell ref="W63:X63"/>
    <mergeCell ref="W61:X61"/>
    <mergeCell ref="W62:X62"/>
    <mergeCell ref="U55:X55"/>
    <mergeCell ref="Y55:Z55"/>
    <mergeCell ref="J42:K42"/>
    <mergeCell ref="O23:Q23"/>
    <mergeCell ref="O33:S33"/>
    <mergeCell ref="O39:Q40"/>
    <mergeCell ref="O41:Q41"/>
    <mergeCell ref="O24:P24"/>
    <mergeCell ref="J38:K38"/>
    <mergeCell ref="J39:K39"/>
    <mergeCell ref="J40:K40"/>
    <mergeCell ref="L34:N34"/>
    <mergeCell ref="AC13:AG13"/>
    <mergeCell ref="AE17:AG17"/>
    <mergeCell ref="AE32:AG32"/>
    <mergeCell ref="AE30:AG30"/>
    <mergeCell ref="AE23:AG23"/>
    <mergeCell ref="AE18:AG18"/>
    <mergeCell ref="AE24:AG24"/>
    <mergeCell ref="AE25:AG25"/>
    <mergeCell ref="AE31:AG31"/>
    <mergeCell ref="O78:P78"/>
    <mergeCell ref="C33:D33"/>
    <mergeCell ref="D39:E41"/>
    <mergeCell ref="J11:S11"/>
    <mergeCell ref="J13:N13"/>
    <mergeCell ref="D13:I13"/>
    <mergeCell ref="D20:F20"/>
    <mergeCell ref="D23:I23"/>
    <mergeCell ref="J31:K31"/>
    <mergeCell ref="D29:I29"/>
    <mergeCell ref="J29:K29"/>
    <mergeCell ref="J30:K30"/>
    <mergeCell ref="J58:K58"/>
    <mergeCell ref="J59:K59"/>
    <mergeCell ref="J43:K43"/>
    <mergeCell ref="J45:K45"/>
    <mergeCell ref="J41:K41"/>
    <mergeCell ref="J60:K60"/>
    <mergeCell ref="J56:K56"/>
    <mergeCell ref="J57:K57"/>
    <mergeCell ref="L52:N52"/>
    <mergeCell ref="H30:I30"/>
    <mergeCell ref="H31:I31"/>
    <mergeCell ref="J47:K47"/>
    <mergeCell ref="U14:X14"/>
    <mergeCell ref="U15:X15"/>
    <mergeCell ref="U16:X16"/>
    <mergeCell ref="U17:X17"/>
    <mergeCell ref="U18:X18"/>
    <mergeCell ref="U19:X19"/>
    <mergeCell ref="U20:X20"/>
    <mergeCell ref="U21:X21"/>
    <mergeCell ref="U22:X22"/>
    <mergeCell ref="Y15:Z15"/>
    <mergeCell ref="Y16:Z16"/>
    <mergeCell ref="Y17:Z17"/>
    <mergeCell ref="Y18:Z18"/>
    <mergeCell ref="Y19:Z19"/>
    <mergeCell ref="Y20:Z20"/>
    <mergeCell ref="Y21:Z21"/>
    <mergeCell ref="Y26:Z26"/>
    <mergeCell ref="Y27:Z27"/>
    <mergeCell ref="Y23:Z23"/>
    <mergeCell ref="Y24:Z24"/>
    <mergeCell ref="Y25:Z25"/>
    <mergeCell ref="L16:N16"/>
    <mergeCell ref="J20:K20"/>
    <mergeCell ref="J21:K21"/>
    <mergeCell ref="Y36:Z36"/>
    <mergeCell ref="U37:X37"/>
    <mergeCell ref="Y37:Z37"/>
    <mergeCell ref="U38:X38"/>
    <mergeCell ref="Y38:Z38"/>
    <mergeCell ref="U34:X34"/>
    <mergeCell ref="U35:X35"/>
    <mergeCell ref="U23:X23"/>
    <mergeCell ref="U24:X24"/>
    <mergeCell ref="U25:X25"/>
    <mergeCell ref="U26:X26"/>
    <mergeCell ref="U27:X27"/>
    <mergeCell ref="U28:X28"/>
    <mergeCell ref="U29:X29"/>
    <mergeCell ref="U30:X30"/>
    <mergeCell ref="U31:X31"/>
    <mergeCell ref="J22:K22"/>
    <mergeCell ref="J25:K25"/>
    <mergeCell ref="J27:K27"/>
    <mergeCell ref="J23:K23"/>
    <mergeCell ref="O25:S25"/>
    <mergeCell ref="E103:G103"/>
    <mergeCell ref="E104:G104"/>
    <mergeCell ref="J100:K100"/>
    <mergeCell ref="J101:K101"/>
    <mergeCell ref="J102:K102"/>
    <mergeCell ref="T13:V13"/>
    <mergeCell ref="W13:X13"/>
    <mergeCell ref="B11:I11"/>
    <mergeCell ref="U61:V61"/>
    <mergeCell ref="U62:V62"/>
    <mergeCell ref="U63:V63"/>
    <mergeCell ref="U64:V64"/>
    <mergeCell ref="W64:X64"/>
    <mergeCell ref="U36:X36"/>
    <mergeCell ref="G16:H16"/>
    <mergeCell ref="O60:P60"/>
    <mergeCell ref="V59:Z59"/>
    <mergeCell ref="U45:X45"/>
    <mergeCell ref="Y45:Z45"/>
    <mergeCell ref="Y28:Z28"/>
    <mergeCell ref="Y29:Z29"/>
    <mergeCell ref="Y30:Z30"/>
    <mergeCell ref="Y31:Z31"/>
    <mergeCell ref="Y32:Z32"/>
    <mergeCell ref="AD12:AE12"/>
    <mergeCell ref="AD11:AE11"/>
    <mergeCell ref="A10:W10"/>
    <mergeCell ref="A97:S98"/>
    <mergeCell ref="A99:D99"/>
    <mergeCell ref="E99:L99"/>
    <mergeCell ref="E100:G100"/>
    <mergeCell ref="E101:G101"/>
    <mergeCell ref="E102:G102"/>
    <mergeCell ref="Y33:Z33"/>
    <mergeCell ref="Y34:Z34"/>
    <mergeCell ref="Y35:Z35"/>
    <mergeCell ref="U32:X32"/>
    <mergeCell ref="U33:X33"/>
    <mergeCell ref="U39:X39"/>
    <mergeCell ref="Y39:Z39"/>
    <mergeCell ref="U40:X40"/>
    <mergeCell ref="Y40:Z40"/>
    <mergeCell ref="T41:AA41"/>
    <mergeCell ref="U42:X42"/>
    <mergeCell ref="Y42:Z42"/>
    <mergeCell ref="O15:S15"/>
    <mergeCell ref="O21:Q22"/>
    <mergeCell ref="J24:K24"/>
  </mergeCell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381000</xdr:colOff>
                    <xdr:row>39</xdr:row>
                    <xdr:rowOff>76200</xdr:rowOff>
                  </from>
                  <to>
                    <xdr:col>4</xdr:col>
                    <xdr:colOff>70757</xdr:colOff>
                    <xdr:row>40</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381000</xdr:colOff>
                    <xdr:row>44</xdr:row>
                    <xdr:rowOff>76200</xdr:rowOff>
                  </from>
                  <to>
                    <xdr:col>4</xdr:col>
                    <xdr:colOff>70757</xdr:colOff>
                    <xdr:row>45</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381000</xdr:colOff>
                    <xdr:row>50</xdr:row>
                    <xdr:rowOff>76200</xdr:rowOff>
                  </from>
                  <to>
                    <xdr:col>4</xdr:col>
                    <xdr:colOff>70757</xdr:colOff>
                    <xdr:row>51</xdr:row>
                    <xdr:rowOff>89807</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381000</xdr:colOff>
                    <xdr:row>56</xdr:row>
                    <xdr:rowOff>76200</xdr:rowOff>
                  </from>
                  <to>
                    <xdr:col>4</xdr:col>
                    <xdr:colOff>70757</xdr:colOff>
                    <xdr:row>57</xdr:row>
                    <xdr:rowOff>95250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381000</xdr:colOff>
                    <xdr:row>62</xdr:row>
                    <xdr:rowOff>76200</xdr:rowOff>
                  </from>
                  <to>
                    <xdr:col>4</xdr:col>
                    <xdr:colOff>70757</xdr:colOff>
                    <xdr:row>63</xdr:row>
                    <xdr:rowOff>95250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381000</xdr:colOff>
                    <xdr:row>91</xdr:row>
                    <xdr:rowOff>76200</xdr:rowOff>
                  </from>
                  <to>
                    <xdr:col>4</xdr:col>
                    <xdr:colOff>70757</xdr:colOff>
                    <xdr:row>92</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xr:uid="{50C16B3D-65B8-4A3A-A2B0-6FE162E03BB0}">
          <x14:formula1>
            <xm:f>'Data Validation'!$H$5:$H$23</xm:f>
          </x14:formula1>
          <xm:sqref>B71 B105</xm:sqref>
        </x14:dataValidation>
        <x14:dataValidation type="list" allowBlank="1" showInputMessage="1" showErrorMessage="1" xr:uid="{3F970CF6-CB16-461A-A366-49CE024ABC26}">
          <x14:formula1>
            <xm:f>'Data Validation'!$B$17:$B$26</xm:f>
          </x14:formula1>
          <xm:sqref>F32 F89 F130</xm:sqref>
        </x14:dataValidation>
        <x14:dataValidation type="list" allowBlank="1" showInputMessage="1" showErrorMessage="1" xr:uid="{0A486323-EDB0-4C11-A982-EB0D5877257C}">
          <x14:formula1>
            <xm:f>'Data Validation'!$E$18:$E$25</xm:f>
          </x14:formula1>
          <xm:sqref>Q24 Q78 Q60 Q42</xm:sqref>
        </x14:dataValidation>
        <x14:dataValidation type="list" allowBlank="1" showInputMessage="1" showErrorMessage="1" xr:uid="{5D60B71E-CA9C-42C9-82B3-E091AC4FBAA8}">
          <x14:formula1>
            <xm:f>'Data Validation'!$J$5:$J$29</xm:f>
          </x14:formula1>
          <xm:sqref>I16 I73 I114</xm:sqref>
        </x14:dataValidation>
        <x14:dataValidation type="list" allowBlank="1" showInputMessage="1" showErrorMessage="1" xr:uid="{C8C9C783-6FB8-4354-9900-63622C74E18C}">
          <x14:formula1>
            <xm:f>'Data Validation'!$K$5:$K$28</xm:f>
          </x14:formula1>
          <xm:sqref>I17 I74 I115</xm:sqref>
        </x14:dataValidation>
        <x14:dataValidation type="list" allowBlank="1" showInputMessage="1" showErrorMessage="1" xr:uid="{47BA2A37-72CB-4078-A7D5-D95AB73D453B}">
          <x14:formula1>
            <xm:f>'Data Validation'!$J$5:$J$33</xm:f>
          </x14:formula1>
          <xm:sqref>N28 N82 N64 N46</xm:sqref>
        </x14:dataValidation>
        <x14:dataValidation type="list" allowBlank="1" showInputMessage="1" showErrorMessage="1" xr:uid="{4D61F12D-817A-4D51-8625-E04431B55405}">
          <x14:formula1>
            <xm:f>'Data Validation'!$K$5:$K$33</xm:f>
          </x14:formula1>
          <xm:sqref>N29 N83 N65 N47</xm:sqref>
        </x14:dataValidation>
        <x14:dataValidation type="list" allowBlank="1" showInputMessage="1" showErrorMessage="1" xr:uid="{7332940A-80EA-4887-8579-E4A7D03A7B26}">
          <x14:formula1>
            <xm:f>'Data Validation'!$L$6:$L$30</xm:f>
          </x14:formula1>
          <xm:sqref>I20 I77 I118</xm:sqref>
        </x14:dataValidation>
        <x14:dataValidation type="list" allowBlank="1" showInputMessage="1" showErrorMessage="1" xr:uid="{60D7570E-61AC-4882-8B38-4509DEEEC71C}">
          <x14:formula1>
            <xm:f>'Data Validation'!$H$3:$H$23</xm:f>
          </x14:formula1>
          <xm:sqref>B14 B112</xm:sqref>
        </x14:dataValidation>
        <x14:dataValidation type="list" allowBlank="1" showInputMessage="1" showErrorMessage="1" xr:uid="{A313D9B3-3B1C-42A1-B01D-AF1353F2014B}">
          <x14:formula1>
            <xm:f>'Data Validation'!$B$5:$B$14</xm:f>
          </x14:formula1>
          <xm:sqref>C70</xm:sqref>
        </x14:dataValidation>
        <x14:dataValidation type="list" allowBlank="1" showInputMessage="1" showErrorMessage="1" xr:uid="{A4DADBD3-5E16-49ED-8948-86978568E70D}">
          <x14:formula1>
            <xm:f>'Data Validation'!$B$3:$B$14</xm:f>
          </x14:formula1>
          <xm:sqref>C13 C100 C111</xm:sqref>
        </x14:dataValidation>
        <x14:dataValidation type="list" allowBlank="1" showInputMessage="1" showErrorMessage="1" xr:uid="{36AECB27-0D8E-4642-A244-A94A85058136}">
          <x14:formula1>
            <xm:f>'Data Validation'!$D$4:$D$16</xm:f>
          </x14:formula1>
          <xm:sqref>B70</xm:sqref>
        </x14:dataValidation>
        <x14:dataValidation type="list" allowBlank="1" showInputMessage="1" showErrorMessage="1" xr:uid="{92586E6E-F36B-4A22-BE71-78DBC45C037C}">
          <x14:formula1>
            <xm:f>'Data Validation'!$D$3:$D$16</xm:f>
          </x14:formula1>
          <xm:sqref>B13 B100 B111</xm:sqref>
        </x14:dataValidation>
        <x14:dataValidation type="list" allowBlank="1" showInputMessage="1" showErrorMessage="1" xr:uid="{D787E60C-BC30-4A3E-B33D-29F3A24D1C36}">
          <x14:formula1>
            <xm:f>'Data Validation'!$F$5:$F$20</xm:f>
          </x14:formula1>
          <xm:sqref>B72 B106</xm:sqref>
        </x14:dataValidation>
        <x14:dataValidation type="list" allowBlank="1" showInputMessage="1" showErrorMessage="1" xr:uid="{98DE7B32-35F1-457C-95B2-F9C08248E8A6}">
          <x14:formula1>
            <xm:f>'Data Validation'!$F$3:$F$16</xm:f>
          </x14:formula1>
          <xm:sqref>B15 B113</xm:sqref>
        </x14:dataValidation>
        <x14:dataValidation type="list" allowBlank="1" showInputMessage="1" showErrorMessage="1" xr:uid="{2A86CDA0-47AB-43FF-9357-67FAD73699FB}">
          <x14:formula1>
            <xm:f>'Data Validation'!$D$5:$D$16</xm:f>
          </x14:formula1>
          <xm:sqref>B101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6483-22A9-4D41-9B8C-E07C361198B4}">
  <dimension ref="A1:AH131"/>
  <sheetViews>
    <sheetView showGridLines="0" topLeftCell="A57" zoomScale="70" zoomScaleNormal="70" workbookViewId="0">
      <selection activeCell="I20" sqref="I20"/>
    </sheetView>
  </sheetViews>
  <sheetFormatPr defaultRowHeight="14.6" x14ac:dyDescent="0.85"/>
  <cols>
    <col min="1" max="1" width="20.57421875" customWidth="1"/>
    <col min="6" max="6" width="9.57421875" bestFit="1" customWidth="1"/>
    <col min="7" max="7" width="8.3046875" customWidth="1"/>
    <col min="8" max="8" width="8" customWidth="1"/>
    <col min="9" max="9" width="8.15234375" customWidth="1"/>
    <col min="10" max="10" width="7.421875" customWidth="1"/>
    <col min="11" max="11" width="8.15234375" customWidth="1"/>
    <col min="16" max="16" width="9.57421875" bestFit="1" customWidth="1"/>
    <col min="17" max="17" width="10.57421875" bestFit="1" customWidth="1"/>
    <col min="18" max="18" width="10.3046875" customWidth="1"/>
    <col min="19" max="19" width="1.8046875" customWidth="1"/>
    <col min="20" max="20" width="6.8046875" customWidth="1"/>
    <col min="24" max="24" width="32.265625" customWidth="1"/>
  </cols>
  <sheetData>
    <row r="1" spans="1:34" ht="14.65" x14ac:dyDescent="0.85">
      <c r="A1" s="251" t="s">
        <v>229</v>
      </c>
    </row>
    <row r="2" spans="1:34" ht="14.65" x14ac:dyDescent="0.85">
      <c r="A2" t="s">
        <v>230</v>
      </c>
    </row>
    <row r="3" spans="1:34" ht="14.65" x14ac:dyDescent="0.85">
      <c r="A3" t="s">
        <v>231</v>
      </c>
    </row>
    <row r="4" spans="1:34" ht="14.65" x14ac:dyDescent="0.85">
      <c r="A4" t="s">
        <v>232</v>
      </c>
    </row>
    <row r="5" spans="1:34" ht="14.65" x14ac:dyDescent="0.85">
      <c r="A5" t="s">
        <v>233</v>
      </c>
    </row>
    <row r="6" spans="1:34" ht="14.65" x14ac:dyDescent="0.85">
      <c r="A6" t="s">
        <v>234</v>
      </c>
    </row>
    <row r="7" spans="1:34" ht="14.65" x14ac:dyDescent="0.85">
      <c r="A7" t="s">
        <v>235</v>
      </c>
    </row>
    <row r="8" spans="1:34" ht="14.65" x14ac:dyDescent="0.85">
      <c r="A8" t="s">
        <v>236</v>
      </c>
    </row>
    <row r="9" spans="1:34" ht="14.65" x14ac:dyDescent="0.85">
      <c r="A9" t="s">
        <v>238</v>
      </c>
    </row>
    <row r="10" spans="1:34" ht="18.95" thickBot="1" x14ac:dyDescent="1">
      <c r="A10" s="330" t="str">
        <f>V12</f>
        <v>Tribal Muddy Ridge 30-24</v>
      </c>
      <c r="B10" s="330"/>
      <c r="C10" s="330"/>
      <c r="D10" s="330"/>
      <c r="E10" s="330"/>
      <c r="F10" s="330"/>
      <c r="G10" s="330"/>
      <c r="H10" s="330"/>
      <c r="I10" s="330"/>
      <c r="J10" s="330"/>
      <c r="K10" s="330"/>
      <c r="L10" s="330"/>
      <c r="M10" s="330"/>
      <c r="N10" s="330"/>
      <c r="O10" s="330"/>
      <c r="P10" s="330"/>
      <c r="Q10" s="330"/>
      <c r="R10" s="330"/>
      <c r="S10" s="330"/>
      <c r="T10" s="330"/>
      <c r="U10" s="330"/>
      <c r="V10" s="330"/>
      <c r="W10" s="330"/>
    </row>
    <row r="11" spans="1:34" ht="14.65" x14ac:dyDescent="0.85">
      <c r="A11" s="247" t="s">
        <v>313</v>
      </c>
      <c r="B11" s="331" t="s">
        <v>239</v>
      </c>
      <c r="C11" s="331"/>
      <c r="D11" s="331"/>
      <c r="E11" s="331"/>
      <c r="F11" s="331"/>
      <c r="G11" s="331"/>
      <c r="H11" s="331"/>
      <c r="I11" s="332"/>
      <c r="J11" s="328" t="s">
        <v>91</v>
      </c>
      <c r="K11" s="329"/>
      <c r="L11" s="329"/>
      <c r="M11" s="329"/>
      <c r="N11" s="329"/>
      <c r="O11" s="329"/>
      <c r="P11" s="329"/>
      <c r="Q11" s="329"/>
      <c r="R11" s="329"/>
      <c r="S11" s="333"/>
      <c r="T11" s="334" t="s">
        <v>174</v>
      </c>
      <c r="U11" s="335"/>
      <c r="V11" s="335"/>
      <c r="W11" s="335"/>
      <c r="X11" s="335"/>
      <c r="Y11" s="335"/>
      <c r="Z11" s="335"/>
      <c r="AA11" s="335"/>
    </row>
    <row r="12" spans="1:34" ht="15.3" thickBot="1" x14ac:dyDescent="1">
      <c r="A12" s="1"/>
      <c r="C12" t="s">
        <v>64</v>
      </c>
      <c r="I12" s="2"/>
      <c r="J12" s="1"/>
      <c r="S12" s="2"/>
      <c r="T12" s="346" t="s">
        <v>267</v>
      </c>
      <c r="U12" s="347"/>
      <c r="V12" s="348" t="str">
        <f>'P&amp;A Calculation Sheet'!V12</f>
        <v>Tribal Muddy Ridge 30-24</v>
      </c>
      <c r="W12" s="348"/>
      <c r="X12" s="349"/>
      <c r="Y12" s="336" t="s">
        <v>185</v>
      </c>
      <c r="Z12" s="337"/>
      <c r="AA12" s="214">
        <v>195</v>
      </c>
      <c r="AB12" s="217" t="s">
        <v>4</v>
      </c>
      <c r="AC12" s="274" t="s">
        <v>286</v>
      </c>
      <c r="AD12" s="274"/>
      <c r="AE12" s="274"/>
      <c r="AF12" s="274"/>
      <c r="AG12" s="274"/>
      <c r="AH12" s="274"/>
    </row>
    <row r="13" spans="1:34" ht="15.3" thickBot="1" x14ac:dyDescent="1">
      <c r="A13" s="1" t="s">
        <v>1</v>
      </c>
      <c r="B13" s="20">
        <v>4.8920000000000003</v>
      </c>
      <c r="C13" s="41">
        <v>5.5</v>
      </c>
      <c r="D13" s="328" t="s">
        <v>13</v>
      </c>
      <c r="E13" s="329"/>
      <c r="F13" s="329"/>
      <c r="G13" s="329"/>
      <c r="H13" s="329"/>
      <c r="I13" s="333"/>
      <c r="J13" s="338" t="s">
        <v>33</v>
      </c>
      <c r="K13" s="339"/>
      <c r="L13" s="339"/>
      <c r="M13" s="339"/>
      <c r="N13" s="340"/>
      <c r="S13" s="202"/>
      <c r="T13" s="341" t="s">
        <v>246</v>
      </c>
      <c r="U13" s="342"/>
      <c r="V13" s="342"/>
      <c r="W13" s="343">
        <f ca="1">TODAY()</f>
        <v>46095</v>
      </c>
      <c r="X13" s="344"/>
      <c r="Y13" s="345" t="s">
        <v>184</v>
      </c>
      <c r="Z13" s="345"/>
      <c r="AA13" s="211"/>
      <c r="AB13" s="240"/>
      <c r="AC13" s="323">
        <f>'TMR 30-24 Tally'!E17</f>
        <v>10</v>
      </c>
      <c r="AD13" s="324"/>
      <c r="AE13" s="324"/>
      <c r="AF13" s="324"/>
      <c r="AG13" s="324"/>
      <c r="AH13" s="274"/>
    </row>
    <row r="14" spans="1:34" ht="15.3" thickBot="1" x14ac:dyDescent="1">
      <c r="A14" s="1" t="s">
        <v>2</v>
      </c>
      <c r="B14" s="20">
        <v>2.375</v>
      </c>
      <c r="C14" s="40" t="s">
        <v>172</v>
      </c>
      <c r="D14" s="1" t="s">
        <v>15</v>
      </c>
      <c r="F14" s="200" t="s">
        <v>16</v>
      </c>
      <c r="G14" s="70" t="s">
        <v>170</v>
      </c>
      <c r="I14" s="201" t="s">
        <v>173</v>
      </c>
      <c r="J14" s="1"/>
      <c r="L14" s="209" t="s">
        <v>181</v>
      </c>
      <c r="M14" s="18"/>
      <c r="N14" s="210">
        <v>0</v>
      </c>
      <c r="S14" s="4"/>
      <c r="T14" s="212" t="str">
        <f>IF(U14&gt;0,"1"," ")</f>
        <v>1</v>
      </c>
      <c r="U14" s="325" t="s">
        <v>348</v>
      </c>
      <c r="V14" s="325"/>
      <c r="W14" s="325"/>
      <c r="X14" s="325"/>
      <c r="Y14" s="326"/>
      <c r="Z14" s="327"/>
      <c r="AA14" s="213">
        <f>AA12-Y14</f>
        <v>195</v>
      </c>
      <c r="AB14" s="240">
        <f>AA14*M15+AC13+AD15</f>
        <v>6103.2195238095192</v>
      </c>
      <c r="AC14" s="274"/>
      <c r="AD14" s="350" t="s">
        <v>295</v>
      </c>
      <c r="AE14" s="350"/>
      <c r="AF14" s="274"/>
      <c r="AG14" s="274"/>
      <c r="AH14" s="274"/>
    </row>
    <row r="15" spans="1:34" ht="15.3" thickBot="1" x14ac:dyDescent="1">
      <c r="A15" s="1" t="s">
        <v>3</v>
      </c>
      <c r="B15" s="20">
        <v>1.9950000000000001</v>
      </c>
      <c r="C15" t="s">
        <v>172</v>
      </c>
      <c r="D15" s="1" t="s">
        <v>14</v>
      </c>
      <c r="F15" s="20">
        <v>20</v>
      </c>
      <c r="G15" t="s">
        <v>186</v>
      </c>
      <c r="I15" s="201" t="s">
        <v>173</v>
      </c>
      <c r="J15" s="23" t="s">
        <v>34</v>
      </c>
      <c r="K15" s="24"/>
      <c r="L15" s="3" t="s">
        <v>182</v>
      </c>
      <c r="M15" s="76">
        <f>R22</f>
        <v>31.206253968253943</v>
      </c>
      <c r="N15" s="5" t="s">
        <v>183</v>
      </c>
      <c r="O15" s="328" t="s">
        <v>81</v>
      </c>
      <c r="P15" s="329"/>
      <c r="Q15" s="329"/>
      <c r="R15" s="329"/>
      <c r="S15" s="329"/>
      <c r="T15" s="212">
        <f>IF(U15&gt;0,T14+1," ")</f>
        <v>2</v>
      </c>
      <c r="U15" s="325" t="s">
        <v>318</v>
      </c>
      <c r="V15" s="325"/>
      <c r="W15" s="325"/>
      <c r="X15" s="325"/>
      <c r="Y15" s="326"/>
      <c r="Z15" s="327"/>
      <c r="AA15" s="213">
        <f>AA14-Y15</f>
        <v>195</v>
      </c>
      <c r="AB15" s="240">
        <f>AA15*M15+AC13</f>
        <v>6095.2195238095192</v>
      </c>
      <c r="AC15" s="275"/>
      <c r="AD15" s="351">
        <v>8</v>
      </c>
      <c r="AE15" s="352"/>
      <c r="AF15" s="275"/>
      <c r="AG15" s="276"/>
      <c r="AH15" s="274"/>
    </row>
    <row r="16" spans="1:34" ht="14.65" x14ac:dyDescent="0.85">
      <c r="A16" s="1" t="s">
        <v>4</v>
      </c>
      <c r="B16" s="237">
        <v>3380</v>
      </c>
      <c r="C16" t="s">
        <v>171</v>
      </c>
      <c r="D16" s="1" t="s">
        <v>179</v>
      </c>
      <c r="F16" s="6">
        <f>B16/G20</f>
        <v>108.311622517668</v>
      </c>
      <c r="G16" s="354" t="s">
        <v>189</v>
      </c>
      <c r="H16" s="354"/>
      <c r="I16" s="219">
        <v>0</v>
      </c>
      <c r="J16" s="1" t="s">
        <v>35</v>
      </c>
      <c r="K16" s="237">
        <v>7840</v>
      </c>
      <c r="L16" s="355" t="s">
        <v>65</v>
      </c>
      <c r="M16" s="356"/>
      <c r="N16" s="357"/>
      <c r="O16" s="1" t="s">
        <v>15</v>
      </c>
      <c r="Q16" s="52" t="s">
        <v>16</v>
      </c>
      <c r="T16" s="212">
        <f t="shared" ref="T16:T40" si="0">IF(U16&gt;0,T15+1," ")</f>
        <v>3</v>
      </c>
      <c r="U16" s="325" t="s">
        <v>306</v>
      </c>
      <c r="V16" s="325"/>
      <c r="W16" s="325"/>
      <c r="X16" s="325"/>
      <c r="Y16" s="326"/>
      <c r="Z16" s="327"/>
      <c r="AA16" s="213">
        <f t="shared" ref="AA16:AA40" si="1">AA15-Y16</f>
        <v>195</v>
      </c>
      <c r="AB16" s="240">
        <f>AA16*M15+AC13</f>
        <v>6095.2195238095192</v>
      </c>
      <c r="AC16" s="277"/>
      <c r="AD16" s="278"/>
      <c r="AE16" s="274"/>
      <c r="AF16" s="274"/>
      <c r="AG16" s="274"/>
      <c r="AH16" s="274"/>
    </row>
    <row r="17" spans="1:34" ht="15.3" thickBot="1" x14ac:dyDescent="1">
      <c r="A17" s="1"/>
      <c r="D17" s="1" t="str">
        <f>IF(F17=" "," ","Slurry Yield:")</f>
        <v>Slurry Yield:</v>
      </c>
      <c r="F17" s="8">
        <f>IF(I15="yes"," ",IF(F14="Yes",F15*1.15*0.1781,"Poop"))</f>
        <v>4.0963000000000003</v>
      </c>
      <c r="G17" t="str">
        <f>IF(D17&gt;" ","BBLS"," ")</f>
        <v>BBLS</v>
      </c>
      <c r="H17" t="s">
        <v>195</v>
      </c>
      <c r="I17" s="219"/>
      <c r="J17" s="1" t="s">
        <v>36</v>
      </c>
      <c r="K17" s="73">
        <f>(K16/R22)</f>
        <v>251.2316924670169</v>
      </c>
      <c r="L17" s="68" t="s">
        <v>101</v>
      </c>
      <c r="M17" s="77">
        <f>K17-K35</f>
        <v>212.32923396510893</v>
      </c>
      <c r="N17" s="67" t="s">
        <v>100</v>
      </c>
      <c r="O17" s="1" t="s">
        <v>14</v>
      </c>
      <c r="Q17" s="20">
        <v>10</v>
      </c>
      <c r="R17" t="s">
        <v>110</v>
      </c>
      <c r="T17" s="212">
        <f t="shared" si="0"/>
        <v>4</v>
      </c>
      <c r="U17" s="325" t="s">
        <v>319</v>
      </c>
      <c r="V17" s="325"/>
      <c r="W17" s="325"/>
      <c r="X17" s="325"/>
      <c r="Y17" s="326">
        <f>AA16-188</f>
        <v>7</v>
      </c>
      <c r="Z17" s="327"/>
      <c r="AA17" s="213">
        <f t="shared" si="1"/>
        <v>188</v>
      </c>
      <c r="AB17" s="240">
        <f>AA17*M15+AC13</f>
        <v>5876.7757460317416</v>
      </c>
      <c r="AC17" s="277"/>
      <c r="AD17" s="279"/>
      <c r="AE17" s="350"/>
      <c r="AF17" s="350"/>
      <c r="AG17" s="350"/>
      <c r="AH17" s="274"/>
    </row>
    <row r="18" spans="1:34" ht="15.3" thickBot="1" x14ac:dyDescent="1">
      <c r="A18" s="1" t="s">
        <v>5</v>
      </c>
      <c r="B18" s="21">
        <f>(B13^2-B14^2)/1029.4</f>
        <v>1.7768640955896642E-2</v>
      </c>
      <c r="C18" s="53">
        <f>B18*B16</f>
        <v>60.058006430930647</v>
      </c>
      <c r="D18" s="1" t="str">
        <f>IF(F18="  ","Kiss my ass","Slurry Yield:")</f>
        <v>Kiss my ass</v>
      </c>
      <c r="F18" s="215" t="str">
        <f>IF(I15="yes",F15*I17*0.1781,"  ")</f>
        <v xml:space="preserve">  </v>
      </c>
      <c r="G18" t="str">
        <f>IF(D17&gt;" "," ","BBLS ")</f>
        <v xml:space="preserve"> </v>
      </c>
      <c r="H18" t="s">
        <v>196</v>
      </c>
      <c r="I18" s="224">
        <f>I16*F15</f>
        <v>0</v>
      </c>
      <c r="J18" s="74" t="s">
        <v>108</v>
      </c>
      <c r="K18" s="24"/>
      <c r="L18" s="78">
        <v>0</v>
      </c>
      <c r="M18" s="75" t="s">
        <v>48</v>
      </c>
      <c r="N18" s="42" t="s">
        <v>47</v>
      </c>
      <c r="O18" s="1"/>
      <c r="T18" s="212">
        <f t="shared" si="0"/>
        <v>5</v>
      </c>
      <c r="U18" s="325" t="s">
        <v>307</v>
      </c>
      <c r="V18" s="325"/>
      <c r="W18" s="325"/>
      <c r="X18" s="325"/>
      <c r="Y18" s="326"/>
      <c r="Z18" s="327"/>
      <c r="AA18" s="213">
        <f t="shared" si="1"/>
        <v>188</v>
      </c>
      <c r="AB18" s="240">
        <f>AA18*M15+AC13</f>
        <v>5876.7757460317416</v>
      </c>
      <c r="AC18" s="277"/>
      <c r="AD18" s="279"/>
      <c r="AE18" s="353"/>
      <c r="AF18" s="353"/>
      <c r="AG18" s="353"/>
      <c r="AH18" s="274"/>
    </row>
    <row r="19" spans="1:34" ht="14.65" x14ac:dyDescent="0.85">
      <c r="A19" s="1" t="s">
        <v>6</v>
      </c>
      <c r="B19" s="21">
        <f>B15^2/1029.4</f>
        <v>3.866354186904993E-3</v>
      </c>
      <c r="C19" s="53">
        <f>B19*B16</f>
        <v>13.068277151738876</v>
      </c>
      <c r="D19" s="1"/>
      <c r="H19" s="21" t="str">
        <f>IF(I14="Yes","Slurry Vol:"," ")</f>
        <v xml:space="preserve"> </v>
      </c>
      <c r="I19" s="223" t="str">
        <f>IF(I14="Yes",F17," ")</f>
        <v xml:space="preserve"> </v>
      </c>
      <c r="J19" s="1"/>
      <c r="K19" s="24"/>
      <c r="M19" s="27" t="s">
        <v>41</v>
      </c>
      <c r="N19" s="27" t="s">
        <v>40</v>
      </c>
      <c r="O19" s="1" t="s">
        <v>17</v>
      </c>
      <c r="Q19" s="8">
        <f>IF(Q16="Yes",Q17*1.15*0.1781,"Poop")</f>
        <v>2.0481500000000001</v>
      </c>
      <c r="R19" t="s">
        <v>18</v>
      </c>
      <c r="T19" s="212">
        <f t="shared" si="0"/>
        <v>6</v>
      </c>
      <c r="U19" s="325" t="s">
        <v>308</v>
      </c>
      <c r="V19" s="325"/>
      <c r="W19" s="325"/>
      <c r="X19" s="325"/>
      <c r="Y19" s="326"/>
      <c r="Z19" s="327"/>
      <c r="AA19" s="213">
        <f t="shared" si="1"/>
        <v>188</v>
      </c>
      <c r="AB19" s="240">
        <f>AA19*M15+AC13</f>
        <v>5876.7757460317416</v>
      </c>
      <c r="AC19" s="277"/>
      <c r="AD19" s="278"/>
      <c r="AE19" s="274"/>
      <c r="AF19" s="274"/>
      <c r="AG19" s="274"/>
      <c r="AH19" s="274"/>
    </row>
    <row r="20" spans="1:34" ht="15.3" thickBot="1" x14ac:dyDescent="1">
      <c r="A20" s="1" t="s">
        <v>7</v>
      </c>
      <c r="B20" s="21">
        <f>B13^2/1029.4</f>
        <v>2.3248167864775598E-2</v>
      </c>
      <c r="C20" s="53">
        <f>B16*B20</f>
        <v>78.57880738294152</v>
      </c>
      <c r="D20" s="359" t="s">
        <v>19</v>
      </c>
      <c r="E20" s="354"/>
      <c r="F20" s="354"/>
      <c r="G20" s="226">
        <f>R22</f>
        <v>31.206253968253943</v>
      </c>
      <c r="H20" t="s">
        <v>197</v>
      </c>
      <c r="I20" s="219">
        <v>15.8</v>
      </c>
      <c r="J20" s="359" t="s">
        <v>37</v>
      </c>
      <c r="K20" s="354"/>
      <c r="L20" s="20">
        <v>500</v>
      </c>
      <c r="M20" s="25">
        <f>(L20*F24)/42</f>
        <v>59.404761904761905</v>
      </c>
      <c r="N20" s="26">
        <f>IF(N27="Yes",L20*N29*0.1781,L20*1.15*0.1781)</f>
        <v>102.4075</v>
      </c>
      <c r="O20" s="1"/>
      <c r="T20" s="212">
        <f t="shared" si="0"/>
        <v>7</v>
      </c>
      <c r="U20" s="325" t="s">
        <v>309</v>
      </c>
      <c r="V20" s="325"/>
      <c r="W20" s="325"/>
      <c r="X20" s="325"/>
      <c r="Y20" s="326">
        <f>AA19-115</f>
        <v>73</v>
      </c>
      <c r="Z20" s="327"/>
      <c r="AA20" s="213">
        <f t="shared" si="1"/>
        <v>115</v>
      </c>
      <c r="AB20" s="240">
        <f>AA20*M15+AC13</f>
        <v>3598.7192063492034</v>
      </c>
      <c r="AC20" s="277"/>
      <c r="AD20" s="278"/>
      <c r="AE20" s="274"/>
      <c r="AF20" s="274"/>
      <c r="AG20" s="274"/>
      <c r="AH20" s="274"/>
    </row>
    <row r="21" spans="1:34" x14ac:dyDescent="0.85">
      <c r="A21" s="1" t="s">
        <v>70</v>
      </c>
      <c r="C21" s="54">
        <f>C19+C18</f>
        <v>73.126283582669515</v>
      </c>
      <c r="D21" s="1"/>
      <c r="H21" s="17" t="s">
        <v>178</v>
      </c>
      <c r="I21" s="19"/>
      <c r="J21" s="359" t="s">
        <v>38</v>
      </c>
      <c r="K21" s="354"/>
      <c r="L21" s="62">
        <f>Q17</f>
        <v>10</v>
      </c>
      <c r="M21" s="25">
        <f>(L21*F24)/42</f>
        <v>1.1880952380952383</v>
      </c>
      <c r="N21" s="26">
        <f>N20-N22</f>
        <v>2.0481499999999926</v>
      </c>
      <c r="O21" s="359" t="s">
        <v>19</v>
      </c>
      <c r="P21" s="354"/>
      <c r="Q21" s="354"/>
      <c r="T21" s="212">
        <f t="shared" si="0"/>
        <v>8</v>
      </c>
      <c r="U21" s="325" t="s">
        <v>310</v>
      </c>
      <c r="V21" s="325"/>
      <c r="W21" s="325"/>
      <c r="X21" s="325"/>
      <c r="Y21" s="326"/>
      <c r="Z21" s="327"/>
      <c r="AA21" s="213">
        <f t="shared" si="1"/>
        <v>115</v>
      </c>
      <c r="AB21" s="240">
        <f>AA21*M15+AC13</f>
        <v>3598.7192063492034</v>
      </c>
      <c r="AC21" s="277"/>
      <c r="AD21" s="280"/>
      <c r="AE21" s="274"/>
      <c r="AF21" s="274"/>
      <c r="AG21" s="274"/>
      <c r="AH21" s="274"/>
    </row>
    <row r="22" spans="1:34" ht="15.25" thickBot="1" x14ac:dyDescent="1">
      <c r="A22" s="1" t="s">
        <v>8</v>
      </c>
      <c r="B22" s="61">
        <f>IF(I15="yes",F18,F17)</f>
        <v>4.0963000000000003</v>
      </c>
      <c r="D22" s="50" t="s">
        <v>75</v>
      </c>
      <c r="G22" s="205">
        <f>(B16-B32)/G20</f>
        <v>5.6462666474044845</v>
      </c>
      <c r="H22" s="236">
        <f>B16-(G22*G20)</f>
        <v>3203.8011690286139</v>
      </c>
      <c r="I22" s="5"/>
      <c r="J22" s="359" t="s">
        <v>39</v>
      </c>
      <c r="K22" s="354"/>
      <c r="L22" s="63">
        <f>L20-L21</f>
        <v>490</v>
      </c>
      <c r="M22" s="25">
        <f>(L22*F24)/42</f>
        <v>58.216666666666661</v>
      </c>
      <c r="N22" s="26">
        <f>IF(N27="Yes",N29*0.1781*L22,L22*1.15*0.1781)</f>
        <v>100.35935000000001</v>
      </c>
      <c r="O22" s="359"/>
      <c r="P22" s="354"/>
      <c r="Q22" s="354"/>
      <c r="R22" s="199">
        <f>'TMR 30-24 Tally'!I16</f>
        <v>31.206253968253943</v>
      </c>
      <c r="T22" s="212">
        <f t="shared" si="0"/>
        <v>9</v>
      </c>
      <c r="U22" s="325" t="s">
        <v>311</v>
      </c>
      <c r="V22" s="325"/>
      <c r="W22" s="325"/>
      <c r="X22" s="325"/>
      <c r="Y22" s="326">
        <f>AA21-108</f>
        <v>7</v>
      </c>
      <c r="Z22" s="327"/>
      <c r="AA22" s="213">
        <f t="shared" si="1"/>
        <v>108</v>
      </c>
      <c r="AB22" s="240">
        <f>AA22*M15+AC13</f>
        <v>3380.2754285714259</v>
      </c>
      <c r="AC22" s="275"/>
      <c r="AD22" s="280"/>
      <c r="AE22" s="274"/>
      <c r="AF22" s="274"/>
      <c r="AG22" s="274"/>
      <c r="AH22" s="274"/>
    </row>
    <row r="23" spans="1:34" ht="14.65" x14ac:dyDescent="0.85">
      <c r="A23" s="1"/>
      <c r="D23" s="334" t="s">
        <v>20</v>
      </c>
      <c r="E23" s="335"/>
      <c r="F23" s="335"/>
      <c r="G23" s="335"/>
      <c r="H23" s="335"/>
      <c r="I23" s="358"/>
      <c r="J23" s="359" t="s">
        <v>44</v>
      </c>
      <c r="K23" s="354"/>
      <c r="L23" s="57">
        <f>L29-N21</f>
        <v>28.264066825335153</v>
      </c>
      <c r="N23" s="2"/>
      <c r="O23" s="359" t="s">
        <v>82</v>
      </c>
      <c r="P23" s="354"/>
      <c r="Q23" s="354"/>
      <c r="R23" s="8">
        <f>L25</f>
        <v>88.099415485692603</v>
      </c>
      <c r="T23" s="212">
        <f t="shared" si="0"/>
        <v>10</v>
      </c>
      <c r="U23" s="325" t="s">
        <v>334</v>
      </c>
      <c r="V23" s="325"/>
      <c r="W23" s="325"/>
      <c r="X23" s="325"/>
      <c r="Y23" s="326"/>
      <c r="Z23" s="327"/>
      <c r="AA23" s="213">
        <f t="shared" si="1"/>
        <v>108</v>
      </c>
      <c r="AB23" s="240">
        <f>AA23*M15+AC13</f>
        <v>3380.2754285714259</v>
      </c>
      <c r="AC23" s="277"/>
      <c r="AD23" s="278"/>
      <c r="AE23" s="350"/>
      <c r="AF23" s="350"/>
      <c r="AG23" s="350"/>
      <c r="AH23" s="274"/>
    </row>
    <row r="24" spans="1:34" ht="14.65" x14ac:dyDescent="0.85">
      <c r="A24" s="1" t="s">
        <v>32</v>
      </c>
      <c r="B24" s="6">
        <f>IF(I14="Yes"," ",B22/(B18+B19))</f>
        <v>189.33676541004056</v>
      </c>
      <c r="D24" s="1" t="s">
        <v>21</v>
      </c>
      <c r="F24" s="20">
        <v>4.99</v>
      </c>
      <c r="I24" s="2"/>
      <c r="J24" s="359" t="s">
        <v>78</v>
      </c>
      <c r="K24" s="354"/>
      <c r="L24" s="57">
        <f>Q30-L23</f>
        <v>1.7075264560730012</v>
      </c>
      <c r="M24" t="s">
        <v>79</v>
      </c>
      <c r="N24" s="2"/>
      <c r="O24" s="365" t="s">
        <v>105</v>
      </c>
      <c r="P24" s="366"/>
      <c r="Q24" s="206" t="s">
        <v>205</v>
      </c>
      <c r="R24" s="49">
        <f>(R23/R22)+2</f>
        <v>4.823133323702228</v>
      </c>
      <c r="T24" s="212">
        <f t="shared" si="0"/>
        <v>11</v>
      </c>
      <c r="U24" s="325" t="s">
        <v>335</v>
      </c>
      <c r="V24" s="325"/>
      <c r="W24" s="325"/>
      <c r="X24" s="325"/>
      <c r="Y24" s="326">
        <f>AA23-18</f>
        <v>90</v>
      </c>
      <c r="Z24" s="327"/>
      <c r="AA24" s="213">
        <f t="shared" si="1"/>
        <v>18</v>
      </c>
      <c r="AB24" s="240">
        <f>AA24*M15+AC13</f>
        <v>571.71257142857098</v>
      </c>
      <c r="AC24" s="277"/>
      <c r="AD24" s="278"/>
      <c r="AE24" s="350"/>
      <c r="AF24" s="350"/>
      <c r="AG24" s="350"/>
      <c r="AH24" s="274"/>
    </row>
    <row r="25" spans="1:34" ht="14.65" x14ac:dyDescent="0.85">
      <c r="A25" s="1" t="s">
        <v>31</v>
      </c>
      <c r="B25" s="6">
        <f>IF(I14="Yes"," ",B22/B20)</f>
        <v>176.19883097138586</v>
      </c>
      <c r="D25" s="1" t="s">
        <v>22</v>
      </c>
      <c r="F25" s="21">
        <f>F24*F15</f>
        <v>99.800000000000011</v>
      </c>
      <c r="I25" s="2"/>
      <c r="J25" s="359" t="s">
        <v>42</v>
      </c>
      <c r="K25" s="354"/>
      <c r="L25" s="64">
        <f>N21/B20</f>
        <v>88.099415485692603</v>
      </c>
      <c r="M25" t="s">
        <v>87</v>
      </c>
      <c r="N25" s="2"/>
      <c r="O25" s="334" t="s">
        <v>20</v>
      </c>
      <c r="P25" s="335"/>
      <c r="Q25" s="335"/>
      <c r="R25" s="335"/>
      <c r="S25" s="335"/>
      <c r="T25" s="212">
        <f t="shared" si="0"/>
        <v>12</v>
      </c>
      <c r="U25" s="360" t="s">
        <v>270</v>
      </c>
      <c r="V25" s="361"/>
      <c r="W25" s="361"/>
      <c r="X25" s="362"/>
      <c r="Y25" s="327">
        <v>18</v>
      </c>
      <c r="Z25" s="327"/>
      <c r="AA25" s="213">
        <f t="shared" si="1"/>
        <v>0</v>
      </c>
      <c r="AB25" s="240">
        <f>AA25*M15+AC13</f>
        <v>10</v>
      </c>
      <c r="AC25" s="277"/>
      <c r="AD25" s="278"/>
      <c r="AE25" s="353"/>
      <c r="AF25" s="353"/>
      <c r="AG25" s="353"/>
      <c r="AH25" s="274"/>
    </row>
    <row r="26" spans="1:34" ht="14.65" x14ac:dyDescent="0.85">
      <c r="A26" s="1"/>
      <c r="D26" s="1" t="s">
        <v>23</v>
      </c>
      <c r="F26" s="9">
        <f>F25/42</f>
        <v>2.3761904761904766</v>
      </c>
      <c r="I26" s="2"/>
      <c r="J26" s="1"/>
      <c r="K26" s="24"/>
      <c r="M26" t="s">
        <v>80</v>
      </c>
      <c r="N26" s="2"/>
      <c r="O26" s="1" t="s">
        <v>21</v>
      </c>
      <c r="Q26" s="20">
        <v>4.99</v>
      </c>
      <c r="T26" s="212">
        <f t="shared" si="0"/>
        <v>13</v>
      </c>
      <c r="U26" s="360" t="s">
        <v>336</v>
      </c>
      <c r="V26" s="361"/>
      <c r="W26" s="361"/>
      <c r="X26" s="362"/>
      <c r="Y26" s="363"/>
      <c r="Z26" s="364"/>
      <c r="AA26" s="213">
        <f t="shared" si="1"/>
        <v>0</v>
      </c>
      <c r="AB26" s="240">
        <f>AA26*M15+AC13</f>
        <v>10</v>
      </c>
      <c r="AC26" s="277"/>
      <c r="AD26" s="278"/>
      <c r="AE26" s="274"/>
      <c r="AF26" s="274"/>
      <c r="AG26" s="274"/>
      <c r="AH26" s="274"/>
    </row>
    <row r="27" spans="1:34" ht="14.65" x14ac:dyDescent="0.85">
      <c r="A27" s="1" t="s">
        <v>9</v>
      </c>
      <c r="B27" s="8">
        <f>IF(I14="Yes"," ",B24*B18)</f>
        <v>3.3642570043218414</v>
      </c>
      <c r="D27" s="1"/>
      <c r="I27" s="2"/>
      <c r="J27" s="359" t="s">
        <v>43</v>
      </c>
      <c r="K27" s="354"/>
      <c r="L27" s="235">
        <f>K16-L25</f>
        <v>7751.9005845143074</v>
      </c>
      <c r="M27" s="220" t="s">
        <v>190</v>
      </c>
      <c r="N27" s="218" t="s">
        <v>173</v>
      </c>
      <c r="O27" s="1" t="s">
        <v>22</v>
      </c>
      <c r="Q27" s="21">
        <f>Q26*Q17</f>
        <v>49.900000000000006</v>
      </c>
      <c r="R27" s="10"/>
      <c r="T27" s="212">
        <f t="shared" si="0"/>
        <v>14</v>
      </c>
      <c r="U27" s="360" t="s">
        <v>346</v>
      </c>
      <c r="V27" s="361"/>
      <c r="W27" s="361"/>
      <c r="X27" s="362"/>
      <c r="Y27" s="367"/>
      <c r="Z27" s="364"/>
      <c r="AA27" s="213">
        <f t="shared" si="1"/>
        <v>0</v>
      </c>
      <c r="AB27" s="240">
        <f>AA27*M15+AC13</f>
        <v>10</v>
      </c>
      <c r="AC27" s="277"/>
      <c r="AD27" s="278"/>
      <c r="AE27" s="274"/>
      <c r="AF27" s="274"/>
      <c r="AG27" s="274"/>
      <c r="AH27" s="274"/>
    </row>
    <row r="28" spans="1:34" ht="15.3" thickBot="1" x14ac:dyDescent="1">
      <c r="A28" s="1" t="s">
        <v>30</v>
      </c>
      <c r="B28" s="8">
        <f>IF(I14="Yes"," ",B24*B19)</f>
        <v>0.73204299567815878</v>
      </c>
      <c r="D28" s="1"/>
      <c r="I28" s="2"/>
      <c r="J28" s="1"/>
      <c r="K28" s="24"/>
      <c r="M28" s="220" t="s">
        <v>191</v>
      </c>
      <c r="N28" s="219">
        <v>0</v>
      </c>
      <c r="O28" s="1" t="s">
        <v>23</v>
      </c>
      <c r="Q28" s="9">
        <f>Q27/42</f>
        <v>1.1880952380952383</v>
      </c>
      <c r="R28" s="10"/>
      <c r="T28" s="212">
        <f t="shared" si="0"/>
        <v>15</v>
      </c>
      <c r="U28" s="360" t="s">
        <v>349</v>
      </c>
      <c r="V28" s="361"/>
      <c r="W28" s="361"/>
      <c r="X28" s="362"/>
      <c r="Y28" s="363">
        <v>-18</v>
      </c>
      <c r="Z28" s="364"/>
      <c r="AA28" s="213">
        <f t="shared" si="1"/>
        <v>18</v>
      </c>
      <c r="AB28" s="240">
        <f>AA28*M15+AC13</f>
        <v>571.71257142857098</v>
      </c>
      <c r="AC28" s="277"/>
      <c r="AD28" s="280"/>
      <c r="AE28" s="274"/>
      <c r="AF28" s="274"/>
      <c r="AG28" s="274"/>
      <c r="AH28" s="274"/>
    </row>
    <row r="29" spans="1:34" ht="15.3" thickBot="1" x14ac:dyDescent="1">
      <c r="A29" s="1"/>
      <c r="D29" s="368" t="s">
        <v>92</v>
      </c>
      <c r="E29" s="369"/>
      <c r="F29" s="369"/>
      <c r="G29" s="369"/>
      <c r="H29" s="369"/>
      <c r="I29" s="370"/>
      <c r="J29" s="359" t="s">
        <v>45</v>
      </c>
      <c r="K29" s="354"/>
      <c r="L29" s="8">
        <f>K16*B19</f>
        <v>30.312216825335145</v>
      </c>
      <c r="M29" s="220" t="s">
        <v>195</v>
      </c>
      <c r="N29" s="219"/>
      <c r="O29" s="17" t="s">
        <v>83</v>
      </c>
      <c r="P29" s="18"/>
      <c r="Q29" s="55">
        <f>Q19</f>
        <v>2.0481500000000001</v>
      </c>
      <c r="R29" s="10" t="s">
        <v>86</v>
      </c>
      <c r="T29" s="212">
        <f t="shared" si="0"/>
        <v>16</v>
      </c>
      <c r="U29" s="325" t="s">
        <v>337</v>
      </c>
      <c r="V29" s="325"/>
      <c r="W29" s="325"/>
      <c r="X29" s="325"/>
      <c r="Y29" s="326"/>
      <c r="Z29" s="327"/>
      <c r="AA29" s="213">
        <f t="shared" si="1"/>
        <v>18</v>
      </c>
      <c r="AB29" s="240">
        <f>AA29*M15+AC13</f>
        <v>571.71257142857098</v>
      </c>
      <c r="AC29" s="275"/>
      <c r="AD29" s="280"/>
      <c r="AE29" s="274"/>
      <c r="AF29" s="274"/>
      <c r="AG29" s="274"/>
      <c r="AH29" s="274"/>
    </row>
    <row r="30" spans="1:34" ht="15.25" thickBot="1" x14ac:dyDescent="1">
      <c r="A30" s="1" t="s">
        <v>10</v>
      </c>
      <c r="B30" s="7">
        <f>IF(I14="Yes"," ",B16-B24)</f>
        <v>3190.6632345899593</v>
      </c>
      <c r="D30" s="43" t="s">
        <v>93</v>
      </c>
      <c r="E30" s="44"/>
      <c r="F30" s="62">
        <f>F15</f>
        <v>20</v>
      </c>
      <c r="G30" s="44"/>
      <c r="H30" s="372" t="s">
        <v>97</v>
      </c>
      <c r="I30" s="373"/>
      <c r="J30" s="359" t="s">
        <v>46</v>
      </c>
      <c r="K30" s="354"/>
      <c r="L30" s="8">
        <f>K16*B18</f>
        <v>139.30614509422966</v>
      </c>
      <c r="M30" s="220" t="s">
        <v>196</v>
      </c>
      <c r="N30" s="225">
        <f>N28*L20</f>
        <v>0</v>
      </c>
      <c r="O30" s="3" t="s">
        <v>84</v>
      </c>
      <c r="P30" s="4"/>
      <c r="Q30" s="56">
        <f>L27*B19</f>
        <v>29.971593281408154</v>
      </c>
      <c r="R30" s="10" t="s">
        <v>85</v>
      </c>
      <c r="T30" s="212">
        <f t="shared" si="0"/>
        <v>17</v>
      </c>
      <c r="U30" s="325" t="s">
        <v>338</v>
      </c>
      <c r="V30" s="325"/>
      <c r="W30" s="325"/>
      <c r="X30" s="325"/>
      <c r="Y30" s="326">
        <v>4</v>
      </c>
      <c r="Z30" s="327"/>
      <c r="AA30" s="213">
        <f t="shared" si="1"/>
        <v>14</v>
      </c>
      <c r="AB30" s="240">
        <f>AA30*M15+AC13</f>
        <v>446.8875555555552</v>
      </c>
      <c r="AC30" s="277"/>
      <c r="AD30" s="278"/>
      <c r="AE30" s="350"/>
      <c r="AF30" s="350"/>
      <c r="AG30" s="350"/>
      <c r="AH30" s="274"/>
    </row>
    <row r="31" spans="1:34" ht="15.25" thickBot="1" x14ac:dyDescent="1">
      <c r="A31" s="1" t="s">
        <v>11</v>
      </c>
      <c r="B31" s="7">
        <f>IF(I14="Yes"," ",B19*B30)</f>
        <v>12.336234156060717</v>
      </c>
      <c r="D31" s="43" t="s">
        <v>94</v>
      </c>
      <c r="E31" s="45"/>
      <c r="F31" s="62">
        <v>94</v>
      </c>
      <c r="G31" s="44" t="s">
        <v>95</v>
      </c>
      <c r="H31" s="374">
        <f>F30*F31*F32/100</f>
        <v>56.4</v>
      </c>
      <c r="I31" s="375"/>
      <c r="J31" s="359" t="s">
        <v>49</v>
      </c>
      <c r="K31" s="354"/>
      <c r="L31" s="9">
        <f>L29+L30</f>
        <v>169.61836191956482</v>
      </c>
      <c r="N31" s="2"/>
      <c r="O31" s="1"/>
      <c r="T31" s="212">
        <f t="shared" si="0"/>
        <v>18</v>
      </c>
      <c r="U31" s="325" t="s">
        <v>339</v>
      </c>
      <c r="V31" s="325"/>
      <c r="W31" s="325"/>
      <c r="X31" s="325"/>
      <c r="Y31" s="326">
        <v>14</v>
      </c>
      <c r="Z31" s="327"/>
      <c r="AA31" s="213">
        <f t="shared" si="1"/>
        <v>0</v>
      </c>
      <c r="AB31" s="240">
        <f>AA31*M15+AC13</f>
        <v>10</v>
      </c>
      <c r="AC31" s="277"/>
      <c r="AD31" s="278"/>
      <c r="AE31" s="350"/>
      <c r="AF31" s="350"/>
      <c r="AG31" s="350"/>
      <c r="AH31" s="274"/>
    </row>
    <row r="32" spans="1:34" s="10" customFormat="1" ht="15.25" thickBot="1" x14ac:dyDescent="1">
      <c r="A32" s="22" t="s">
        <v>29</v>
      </c>
      <c r="B32" s="238">
        <f>IF(I14="Yes"," ",B16-B25)</f>
        <v>3203.8011690286139</v>
      </c>
      <c r="D32" s="376" t="s">
        <v>96</v>
      </c>
      <c r="E32" s="377"/>
      <c r="F32" s="47">
        <v>3</v>
      </c>
      <c r="G32" s="46" t="s">
        <v>98</v>
      </c>
      <c r="H32" s="65" t="s">
        <v>99</v>
      </c>
      <c r="I32" s="66">
        <f>H31/50</f>
        <v>1.1279999999999999</v>
      </c>
      <c r="J32" s="378" t="s">
        <v>240</v>
      </c>
      <c r="K32" s="379"/>
      <c r="L32" s="254">
        <f>((K16-L27)/R22)+1</f>
        <v>3.8231333237022276</v>
      </c>
      <c r="M32" s="253">
        <f>K16-(L32*R22)</f>
        <v>7720.6943305460536</v>
      </c>
      <c r="N32" s="16" t="s">
        <v>4</v>
      </c>
      <c r="O32" s="58"/>
      <c r="P32" s="59"/>
      <c r="Q32" s="59"/>
      <c r="R32" s="59"/>
      <c r="S32" s="59"/>
      <c r="T32" s="212">
        <f t="shared" si="0"/>
        <v>19</v>
      </c>
      <c r="U32" s="325" t="s">
        <v>340</v>
      </c>
      <c r="V32" s="325"/>
      <c r="W32" s="325"/>
      <c r="X32" s="325"/>
      <c r="Y32" s="326"/>
      <c r="Z32" s="327"/>
      <c r="AA32" s="213">
        <f t="shared" si="1"/>
        <v>0</v>
      </c>
      <c r="AB32" s="240">
        <f>AA32*M15+AC13</f>
        <v>10</v>
      </c>
      <c r="AC32" s="277"/>
      <c r="AD32" s="278"/>
      <c r="AE32" s="353"/>
      <c r="AF32" s="353"/>
      <c r="AG32" s="353"/>
      <c r="AH32" s="281"/>
    </row>
    <row r="33" spans="1:34" ht="15.25" thickBot="1" x14ac:dyDescent="1">
      <c r="A33" s="28" t="s">
        <v>50</v>
      </c>
      <c r="B33" s="29">
        <f>B22</f>
        <v>4.0963000000000003</v>
      </c>
      <c r="C33" s="371" t="s">
        <v>12</v>
      </c>
      <c r="D33" s="371"/>
      <c r="E33" s="30">
        <f>B31</f>
        <v>12.336234156060717</v>
      </c>
      <c r="F33" s="31" t="s">
        <v>51</v>
      </c>
      <c r="G33" s="31"/>
      <c r="H33" s="32"/>
      <c r="I33" s="2"/>
      <c r="J33" s="23" t="s">
        <v>52</v>
      </c>
      <c r="K33" s="24"/>
      <c r="N33" s="2"/>
      <c r="O33" s="328" t="s">
        <v>89</v>
      </c>
      <c r="P33" s="329"/>
      <c r="Q33" s="329"/>
      <c r="R33" s="329"/>
      <c r="S33" s="329"/>
      <c r="T33" s="212">
        <f t="shared" si="0"/>
        <v>20</v>
      </c>
      <c r="U33" s="325" t="s">
        <v>350</v>
      </c>
      <c r="V33" s="325"/>
      <c r="W33" s="325"/>
      <c r="X33" s="325"/>
      <c r="Y33" s="327"/>
      <c r="Z33" s="327"/>
      <c r="AA33" s="213">
        <f t="shared" si="1"/>
        <v>0</v>
      </c>
      <c r="AB33" s="240">
        <f>AA33*M15+AC13</f>
        <v>10</v>
      </c>
      <c r="AC33" s="277"/>
      <c r="AD33" s="278"/>
      <c r="AE33" s="274"/>
      <c r="AF33" s="274"/>
      <c r="AG33" s="274"/>
      <c r="AH33" s="274"/>
    </row>
    <row r="34" spans="1:34" ht="15.25" thickBot="1" x14ac:dyDescent="1">
      <c r="A34" s="1" t="s">
        <v>109</v>
      </c>
      <c r="B34" s="237">
        <v>0</v>
      </c>
      <c r="I34" s="2"/>
      <c r="J34" s="1" t="s">
        <v>35</v>
      </c>
      <c r="K34" s="237">
        <v>1214</v>
      </c>
      <c r="L34" s="355" t="s">
        <v>65</v>
      </c>
      <c r="M34" s="356"/>
      <c r="N34" s="357"/>
      <c r="O34" s="1" t="s">
        <v>15</v>
      </c>
      <c r="Q34" s="52" t="s">
        <v>16</v>
      </c>
      <c r="T34" s="212">
        <f t="shared" si="0"/>
        <v>21</v>
      </c>
      <c r="U34" s="325" t="s">
        <v>341</v>
      </c>
      <c r="V34" s="325"/>
      <c r="W34" s="325"/>
      <c r="X34" s="325"/>
      <c r="Y34" s="327">
        <v>-14</v>
      </c>
      <c r="Z34" s="327"/>
      <c r="AA34" s="213">
        <f t="shared" si="1"/>
        <v>14</v>
      </c>
      <c r="AB34" s="240">
        <f>AA34*M15+AC13</f>
        <v>446.8875555555552</v>
      </c>
      <c r="AC34" s="277"/>
      <c r="AD34" s="278"/>
      <c r="AE34" s="274"/>
      <c r="AF34" s="274"/>
      <c r="AG34" s="274"/>
      <c r="AH34" s="274"/>
    </row>
    <row r="35" spans="1:34" s="10" customFormat="1" ht="15.25" thickBot="1" x14ac:dyDescent="1">
      <c r="A35" s="11" t="s">
        <v>24</v>
      </c>
      <c r="B35" s="12">
        <f>F15</f>
        <v>20</v>
      </c>
      <c r="C35" s="13" t="s">
        <v>25</v>
      </c>
      <c r="D35" s="14">
        <f>F26</f>
        <v>2.3761904761904766</v>
      </c>
      <c r="E35" s="15" t="s">
        <v>28</v>
      </c>
      <c r="F35" s="15" t="s">
        <v>26</v>
      </c>
      <c r="G35" s="14">
        <f>B33</f>
        <v>4.0963000000000003</v>
      </c>
      <c r="H35" s="15" t="s">
        <v>27</v>
      </c>
      <c r="I35" s="16"/>
      <c r="J35" s="1" t="s">
        <v>36</v>
      </c>
      <c r="K35" s="73">
        <f>K34/R40</f>
        <v>38.902458501907972</v>
      </c>
      <c r="L35" s="68" t="s">
        <v>101</v>
      </c>
      <c r="M35" s="77">
        <f>K35-K53</f>
        <v>38.902458501907972</v>
      </c>
      <c r="N35" s="67" t="s">
        <v>100</v>
      </c>
      <c r="O35" s="1" t="s">
        <v>14</v>
      </c>
      <c r="P35"/>
      <c r="Q35" s="20">
        <v>10</v>
      </c>
      <c r="R35" t="s">
        <v>110</v>
      </c>
      <c r="S35"/>
      <c r="T35" s="212">
        <f t="shared" si="0"/>
        <v>22</v>
      </c>
      <c r="U35" s="360" t="s">
        <v>342</v>
      </c>
      <c r="V35" s="361"/>
      <c r="W35" s="361"/>
      <c r="X35" s="362"/>
      <c r="Y35" s="327">
        <v>4</v>
      </c>
      <c r="Z35" s="327"/>
      <c r="AA35" s="213">
        <f t="shared" si="1"/>
        <v>10</v>
      </c>
      <c r="AB35" s="240">
        <f>AA35*M15+AC13</f>
        <v>322.06253968253941</v>
      </c>
      <c r="AC35" s="277"/>
      <c r="AD35" s="281"/>
      <c r="AE35" s="281"/>
      <c r="AF35" s="281"/>
      <c r="AG35" s="281"/>
      <c r="AH35" s="281"/>
    </row>
    <row r="36" spans="1:34" x14ac:dyDescent="0.85">
      <c r="A36" s="1"/>
      <c r="I36" s="2"/>
      <c r="J36" s="1"/>
      <c r="K36" s="24"/>
      <c r="M36" s="42" t="s">
        <v>48</v>
      </c>
      <c r="N36" s="42" t="s">
        <v>47</v>
      </c>
      <c r="O36" s="1"/>
      <c r="T36" s="212">
        <f t="shared" si="0"/>
        <v>23</v>
      </c>
      <c r="U36" s="360" t="s">
        <v>343</v>
      </c>
      <c r="V36" s="361"/>
      <c r="W36" s="361"/>
      <c r="X36" s="362"/>
      <c r="Y36" s="363"/>
      <c r="Z36" s="364"/>
      <c r="AA36" s="213">
        <f t="shared" si="1"/>
        <v>10</v>
      </c>
      <c r="AB36" s="240">
        <f>AA36*M15+AC13</f>
        <v>322.06253968253941</v>
      </c>
      <c r="AC36" s="277"/>
      <c r="AD36" s="274"/>
      <c r="AE36" s="274"/>
      <c r="AF36" s="274"/>
      <c r="AG36" s="274"/>
      <c r="AH36" s="274"/>
    </row>
    <row r="37" spans="1:34" ht="15.25" thickBot="1" x14ac:dyDescent="1">
      <c r="A37" s="380" t="s">
        <v>237</v>
      </c>
      <c r="B37" s="381"/>
      <c r="C37" s="381"/>
      <c r="D37" s="381"/>
      <c r="E37" s="381"/>
      <c r="F37" s="381"/>
      <c r="G37" s="381"/>
      <c r="H37" s="381"/>
      <c r="I37" s="382"/>
      <c r="J37" s="1"/>
      <c r="K37" s="24"/>
      <c r="M37" s="27" t="s">
        <v>41</v>
      </c>
      <c r="N37" s="27" t="s">
        <v>40</v>
      </c>
      <c r="O37" s="1" t="s">
        <v>17</v>
      </c>
      <c r="Q37" s="8">
        <f>IF(Q34="Yes",Q35*1.15*0.1781,"Poop")</f>
        <v>2.0481500000000001</v>
      </c>
      <c r="R37" t="s">
        <v>18</v>
      </c>
      <c r="T37" s="212">
        <f t="shared" si="0"/>
        <v>24</v>
      </c>
      <c r="U37" s="360" t="s">
        <v>344</v>
      </c>
      <c r="V37" s="361"/>
      <c r="W37" s="361"/>
      <c r="X37" s="362"/>
      <c r="Y37" s="367">
        <v>10</v>
      </c>
      <c r="Z37" s="364"/>
      <c r="AA37" s="213">
        <f t="shared" si="1"/>
        <v>0</v>
      </c>
      <c r="AB37" s="240">
        <f>AA37*M15+AC13</f>
        <v>10</v>
      </c>
      <c r="AC37" s="277"/>
      <c r="AD37" s="274"/>
      <c r="AE37" s="274"/>
      <c r="AF37" s="274"/>
      <c r="AG37" s="274"/>
      <c r="AH37" s="274"/>
    </row>
    <row r="38" spans="1:34" ht="15.25" thickBot="1" x14ac:dyDescent="1">
      <c r="A38" s="257" t="s">
        <v>241</v>
      </c>
      <c r="B38" s="258" t="s">
        <v>264</v>
      </c>
      <c r="C38" s="38"/>
      <c r="D38" s="383" t="s">
        <v>68</v>
      </c>
      <c r="E38" s="383"/>
      <c r="F38" s="38"/>
      <c r="J38" s="359" t="s">
        <v>37</v>
      </c>
      <c r="K38" s="354"/>
      <c r="L38" s="20">
        <v>20</v>
      </c>
      <c r="M38" s="25">
        <f>(L38*F24)/42</f>
        <v>2.3761904761904766</v>
      </c>
      <c r="N38" s="26">
        <f>IF(N45="Yes",L38*N47*0.1781,L38*1.15*0.1781)</f>
        <v>4.0963000000000003</v>
      </c>
      <c r="O38" s="1"/>
      <c r="T38" s="212">
        <f t="shared" si="0"/>
        <v>25</v>
      </c>
      <c r="U38" s="360" t="s">
        <v>345</v>
      </c>
      <c r="V38" s="361"/>
      <c r="W38" s="361"/>
      <c r="X38" s="362"/>
      <c r="Y38" s="367"/>
      <c r="Z38" s="364"/>
      <c r="AA38" s="213">
        <f t="shared" si="1"/>
        <v>0</v>
      </c>
      <c r="AB38" s="240">
        <f>AA38*M15+AC13</f>
        <v>10</v>
      </c>
      <c r="AC38" s="274"/>
      <c r="AD38" s="274"/>
      <c r="AE38" s="274"/>
      <c r="AF38" s="274"/>
      <c r="AG38" s="274"/>
      <c r="AH38" s="274"/>
    </row>
    <row r="39" spans="1:34" x14ac:dyDescent="0.85">
      <c r="A39" s="36" t="s">
        <v>55</v>
      </c>
      <c r="B39" s="260">
        <f>IF(B38="y",M32,B16)</f>
        <v>3380</v>
      </c>
      <c r="C39" s="38" t="s">
        <v>58</v>
      </c>
      <c r="D39" s="384"/>
      <c r="E39" s="385"/>
      <c r="F39" s="38"/>
      <c r="J39" s="359" t="s">
        <v>38</v>
      </c>
      <c r="K39" s="354"/>
      <c r="L39" s="62">
        <f>Q35</f>
        <v>10</v>
      </c>
      <c r="M39" s="25">
        <f>(L39*F24)/42</f>
        <v>1.1880952380952383</v>
      </c>
      <c r="N39" s="26">
        <f>N38-N40</f>
        <v>2.0481500000000001</v>
      </c>
      <c r="O39" s="359" t="s">
        <v>19</v>
      </c>
      <c r="P39" s="354"/>
      <c r="Q39" s="354"/>
      <c r="T39" s="212" t="str">
        <f t="shared" si="0"/>
        <v xml:space="preserve"> </v>
      </c>
      <c r="U39" s="360"/>
      <c r="V39" s="361"/>
      <c r="W39" s="361"/>
      <c r="X39" s="362"/>
      <c r="Y39" s="367"/>
      <c r="Z39" s="364"/>
      <c r="AA39" s="213">
        <f t="shared" si="1"/>
        <v>0</v>
      </c>
      <c r="AB39" s="240">
        <f>AA39*M15+AC13</f>
        <v>10</v>
      </c>
    </row>
    <row r="40" spans="1:34" x14ac:dyDescent="0.85">
      <c r="A40" s="37" t="s">
        <v>76</v>
      </c>
      <c r="B40" s="237">
        <v>500</v>
      </c>
      <c r="C40" s="38" t="s">
        <v>58</v>
      </c>
      <c r="D40" s="386"/>
      <c r="E40" s="387"/>
      <c r="F40" s="48" t="s">
        <v>73</v>
      </c>
      <c r="G40" s="48" t="s">
        <v>74</v>
      </c>
      <c r="J40" s="359" t="s">
        <v>39</v>
      </c>
      <c r="K40" s="354"/>
      <c r="L40" s="6">
        <f>L38-L39</f>
        <v>10</v>
      </c>
      <c r="M40" s="25">
        <f>(L40*F24)/42</f>
        <v>1.1880952380952383</v>
      </c>
      <c r="N40" s="26">
        <f>IF(N45="Yes",N47*0.1781*L40,L40*1.15*0.1781)</f>
        <v>2.0481500000000001</v>
      </c>
      <c r="O40" s="359"/>
      <c r="P40" s="354"/>
      <c r="Q40" s="354"/>
      <c r="R40" s="199">
        <f>R22</f>
        <v>31.206253968253943</v>
      </c>
      <c r="T40" s="212" t="str">
        <f t="shared" si="0"/>
        <v xml:space="preserve"> </v>
      </c>
      <c r="U40" s="360"/>
      <c r="V40" s="361"/>
      <c r="W40" s="361"/>
      <c r="X40" s="362"/>
      <c r="Y40" s="367"/>
      <c r="Z40" s="364"/>
      <c r="AA40" s="213">
        <f t="shared" si="1"/>
        <v>0</v>
      </c>
      <c r="AB40" s="240">
        <f>AA40*M15+AC13</f>
        <v>10</v>
      </c>
    </row>
    <row r="41" spans="1:34" ht="15.25" thickBot="1" x14ac:dyDescent="1">
      <c r="A41" s="36" t="s">
        <v>56</v>
      </c>
      <c r="B41" s="239">
        <f>(B39-B40)*B20</f>
        <v>66.954723450553729</v>
      </c>
      <c r="C41" s="38" t="s">
        <v>57</v>
      </c>
      <c r="D41" s="388"/>
      <c r="E41" s="389"/>
      <c r="F41" s="7">
        <f>B41</f>
        <v>66.954723450553729</v>
      </c>
      <c r="G41" s="7">
        <f>B19*(B40)</f>
        <v>1.9331770934524966</v>
      </c>
      <c r="J41" s="359" t="s">
        <v>44</v>
      </c>
      <c r="K41" s="354"/>
      <c r="L41" s="57">
        <f>L47-N39</f>
        <v>2.6456039829026614</v>
      </c>
      <c r="N41" s="2"/>
      <c r="O41" s="359" t="s">
        <v>82</v>
      </c>
      <c r="P41" s="354"/>
      <c r="Q41" s="354"/>
      <c r="R41" s="8">
        <f>L43</f>
        <v>88.09941548569293</v>
      </c>
      <c r="S41" s="2"/>
      <c r="T41" s="393" t="s">
        <v>188</v>
      </c>
      <c r="U41" s="394"/>
      <c r="V41" s="394"/>
      <c r="W41" s="394"/>
      <c r="X41" s="394"/>
      <c r="Y41" s="394"/>
      <c r="Z41" s="394"/>
      <c r="AA41" s="394"/>
      <c r="AB41" s="240"/>
    </row>
    <row r="42" spans="1:34" x14ac:dyDescent="0.85">
      <c r="A42" s="36" t="s">
        <v>59</v>
      </c>
      <c r="B42" s="239">
        <f>(7*B41)/13.7</f>
        <v>34.210442638969063</v>
      </c>
      <c r="C42" s="38" t="s">
        <v>60</v>
      </c>
      <c r="D42" s="69" t="s">
        <v>102</v>
      </c>
      <c r="E42" s="38"/>
      <c r="F42" s="249">
        <f>L27</f>
        <v>7751.9005845143074</v>
      </c>
      <c r="J42" s="359" t="s">
        <v>78</v>
      </c>
      <c r="K42" s="354"/>
      <c r="L42" s="57">
        <f>Q48-L41</f>
        <v>1.7075264560730079</v>
      </c>
      <c r="M42" t="s">
        <v>79</v>
      </c>
      <c r="N42" s="2"/>
      <c r="O42" s="365" t="s">
        <v>105</v>
      </c>
      <c r="P42" s="366"/>
      <c r="Q42" s="207" t="s">
        <v>176</v>
      </c>
      <c r="R42" s="49">
        <f>(R41/R40)+2</f>
        <v>4.8231333237022387</v>
      </c>
      <c r="S42" s="2"/>
      <c r="T42" s="282"/>
      <c r="U42" s="390"/>
      <c r="V42" s="391"/>
      <c r="W42" s="391"/>
      <c r="X42" s="392"/>
      <c r="Y42" s="367"/>
      <c r="Z42" s="364"/>
      <c r="AA42" s="213">
        <v>0</v>
      </c>
      <c r="AB42" s="240"/>
    </row>
    <row r="43" spans="1:34" x14ac:dyDescent="0.85">
      <c r="A43" s="34"/>
      <c r="B43" s="240"/>
      <c r="D43" s="70" t="s">
        <v>103</v>
      </c>
      <c r="F43" s="71">
        <f>L32</f>
        <v>3.8231333237022276</v>
      </c>
      <c r="G43" s="261" t="s">
        <v>104</v>
      </c>
      <c r="J43" s="359" t="s">
        <v>42</v>
      </c>
      <c r="K43" s="354"/>
      <c r="L43" s="9">
        <f>N39/B20</f>
        <v>88.09941548569293</v>
      </c>
      <c r="M43" t="s">
        <v>87</v>
      </c>
      <c r="N43" s="2"/>
      <c r="O43" s="334" t="s">
        <v>20</v>
      </c>
      <c r="P43" s="335"/>
      <c r="Q43" s="335"/>
      <c r="R43" s="335"/>
      <c r="S43" s="358"/>
      <c r="T43" s="282"/>
      <c r="U43" s="390"/>
      <c r="V43" s="391"/>
      <c r="W43" s="391"/>
      <c r="X43" s="392"/>
      <c r="Y43" s="367"/>
      <c r="Z43" s="364"/>
      <c r="AA43" s="213">
        <f t="shared" ref="AA43:AA57" si="2">AA42-Y43</f>
        <v>0</v>
      </c>
      <c r="AB43" s="240"/>
    </row>
    <row r="44" spans="1:34" ht="15.25" thickBot="1" x14ac:dyDescent="1">
      <c r="A44" s="259" t="s">
        <v>242</v>
      </c>
      <c r="B44" s="258" t="s">
        <v>264</v>
      </c>
      <c r="C44" s="38"/>
      <c r="J44" s="1"/>
      <c r="K44" s="24"/>
      <c r="M44" t="s">
        <v>80</v>
      </c>
      <c r="N44" s="2"/>
      <c r="O44" s="1" t="s">
        <v>21</v>
      </c>
      <c r="Q44" s="20">
        <v>4.99</v>
      </c>
      <c r="S44" s="2"/>
      <c r="T44" s="282"/>
      <c r="U44" s="390"/>
      <c r="V44" s="391"/>
      <c r="W44" s="391"/>
      <c r="X44" s="392"/>
      <c r="Y44" s="367"/>
      <c r="Z44" s="364"/>
      <c r="AA44" s="213">
        <f t="shared" si="2"/>
        <v>0</v>
      </c>
      <c r="AB44" s="240"/>
    </row>
    <row r="45" spans="1:34" x14ac:dyDescent="0.85">
      <c r="A45" s="256" t="s">
        <v>55</v>
      </c>
      <c r="B45" s="260">
        <f>IF(B44="Y",M50,B16)</f>
        <v>3380</v>
      </c>
      <c r="C45" s="38" t="s">
        <v>58</v>
      </c>
      <c r="D45" s="384"/>
      <c r="E45" s="385"/>
      <c r="J45" s="359" t="s">
        <v>43</v>
      </c>
      <c r="K45" s="354"/>
      <c r="L45" s="9">
        <f>K34-L43</f>
        <v>1125.900584514307</v>
      </c>
      <c r="M45" s="220" t="s">
        <v>190</v>
      </c>
      <c r="N45" s="218" t="s">
        <v>173</v>
      </c>
      <c r="O45" s="1" t="s">
        <v>22</v>
      </c>
      <c r="Q45" s="21">
        <f>Q44*Q35</f>
        <v>49.900000000000006</v>
      </c>
      <c r="R45" s="10"/>
      <c r="S45" s="2"/>
      <c r="T45" s="282"/>
      <c r="U45" s="390"/>
      <c r="V45" s="391"/>
      <c r="W45" s="391"/>
      <c r="X45" s="392"/>
      <c r="Y45" s="367"/>
      <c r="Z45" s="364"/>
      <c r="AA45" s="213">
        <f t="shared" si="2"/>
        <v>0</v>
      </c>
      <c r="AB45" s="240"/>
    </row>
    <row r="46" spans="1:34" ht="15.25" thickBot="1" x14ac:dyDescent="1">
      <c r="A46" s="37" t="s">
        <v>76</v>
      </c>
      <c r="B46" s="237">
        <v>1500</v>
      </c>
      <c r="C46" s="38" t="s">
        <v>58</v>
      </c>
      <c r="D46" s="386"/>
      <c r="E46" s="387"/>
      <c r="F46" s="48" t="s">
        <v>73</v>
      </c>
      <c r="G46" s="48" t="s">
        <v>74</v>
      </c>
      <c r="J46" s="1"/>
      <c r="K46" s="24"/>
      <c r="M46" s="220" t="s">
        <v>191</v>
      </c>
      <c r="N46" s="219">
        <v>0</v>
      </c>
      <c r="O46" s="1" t="s">
        <v>23</v>
      </c>
      <c r="Q46" s="9">
        <f>Q45/42</f>
        <v>1.1880952380952383</v>
      </c>
      <c r="R46" s="10"/>
      <c r="S46" s="2"/>
      <c r="T46" s="282"/>
      <c r="U46" s="390"/>
      <c r="V46" s="391"/>
      <c r="W46" s="391"/>
      <c r="X46" s="392"/>
      <c r="Y46" s="367"/>
      <c r="Z46" s="364"/>
      <c r="AA46" s="213">
        <f t="shared" si="2"/>
        <v>0</v>
      </c>
      <c r="AB46" s="240"/>
    </row>
    <row r="47" spans="1:34" ht="15.25" thickBot="1" x14ac:dyDescent="1">
      <c r="A47" s="36" t="s">
        <v>56</v>
      </c>
      <c r="B47" s="239">
        <f>(B45-B46)*B20</f>
        <v>43.706555585778126</v>
      </c>
      <c r="C47" s="38" t="s">
        <v>57</v>
      </c>
      <c r="D47" s="388"/>
      <c r="E47" s="389"/>
      <c r="F47" s="7">
        <f>B47</f>
        <v>43.706555585778126</v>
      </c>
      <c r="G47" s="7">
        <f>B19*(B46)</f>
        <v>5.7995312803574892</v>
      </c>
      <c r="J47" s="359" t="s">
        <v>45</v>
      </c>
      <c r="K47" s="354"/>
      <c r="L47" s="8">
        <f>K34*B19</f>
        <v>4.6937539829026615</v>
      </c>
      <c r="M47" s="220" t="s">
        <v>195</v>
      </c>
      <c r="N47" s="219"/>
      <c r="O47" s="17" t="s">
        <v>83</v>
      </c>
      <c r="P47" s="18"/>
      <c r="Q47" s="55">
        <f>Q37</f>
        <v>2.0481500000000001</v>
      </c>
      <c r="R47" s="10" t="s">
        <v>86</v>
      </c>
      <c r="S47" s="2"/>
      <c r="T47" s="282" t="str">
        <f t="shared" ref="T47:T57" si="3">IF(U47&gt;0,T46+1," ")</f>
        <v xml:space="preserve"> </v>
      </c>
      <c r="U47" s="390"/>
      <c r="V47" s="391"/>
      <c r="W47" s="391"/>
      <c r="X47" s="392"/>
      <c r="Y47" s="367"/>
      <c r="Z47" s="364"/>
      <c r="AA47" s="213">
        <f t="shared" si="2"/>
        <v>0</v>
      </c>
    </row>
    <row r="48" spans="1:34" ht="15.25" thickBot="1" x14ac:dyDescent="1">
      <c r="A48" s="36" t="s">
        <v>59</v>
      </c>
      <c r="B48" s="239">
        <f>(7*B47)/13.7</f>
        <v>22.33181672266036</v>
      </c>
      <c r="C48" s="38" t="s">
        <v>60</v>
      </c>
      <c r="D48" s="69" t="s">
        <v>102</v>
      </c>
      <c r="E48" s="38"/>
      <c r="F48" s="198">
        <v>0</v>
      </c>
      <c r="J48" s="359" t="s">
        <v>46</v>
      </c>
      <c r="K48" s="354"/>
      <c r="L48" s="8">
        <f>K34*B18</f>
        <v>21.571130120458523</v>
      </c>
      <c r="M48" s="220" t="s">
        <v>196</v>
      </c>
      <c r="N48" s="222">
        <f>N46*L38</f>
        <v>0</v>
      </c>
      <c r="O48" s="3" t="s">
        <v>84</v>
      </c>
      <c r="P48" s="4"/>
      <c r="Q48" s="56">
        <f>L45*B19</f>
        <v>4.3531304389756693</v>
      </c>
      <c r="R48" s="10" t="s">
        <v>85</v>
      </c>
      <c r="S48" s="2"/>
      <c r="T48" s="282" t="str">
        <f t="shared" si="3"/>
        <v xml:space="preserve"> </v>
      </c>
      <c r="U48" s="390"/>
      <c r="V48" s="391"/>
      <c r="W48" s="391"/>
      <c r="X48" s="392"/>
      <c r="Y48" s="367"/>
      <c r="Z48" s="364"/>
      <c r="AA48" s="213">
        <f t="shared" si="2"/>
        <v>0</v>
      </c>
    </row>
    <row r="49" spans="1:27" ht="15.25" thickBot="1" x14ac:dyDescent="1">
      <c r="B49" s="240"/>
      <c r="D49" s="70" t="s">
        <v>103</v>
      </c>
      <c r="F49" s="71">
        <f>L50</f>
        <v>3.8231333237022422</v>
      </c>
      <c r="G49" s="261" t="s">
        <v>104</v>
      </c>
      <c r="J49" s="359" t="s">
        <v>49</v>
      </c>
      <c r="K49" s="354"/>
      <c r="L49" s="9">
        <f>L47+L48</f>
        <v>26.264884103361183</v>
      </c>
      <c r="N49" s="2"/>
      <c r="O49" s="1"/>
      <c r="S49" s="2"/>
      <c r="T49" s="282" t="str">
        <f t="shared" si="3"/>
        <v xml:space="preserve"> </v>
      </c>
      <c r="U49" s="390"/>
      <c r="V49" s="391"/>
      <c r="W49" s="391"/>
      <c r="X49" s="392"/>
      <c r="Y49" s="367"/>
      <c r="Z49" s="364"/>
      <c r="AA49" s="213">
        <f t="shared" si="2"/>
        <v>0</v>
      </c>
    </row>
    <row r="50" spans="1:27" ht="15.25" thickBot="1" x14ac:dyDescent="1">
      <c r="A50" s="257" t="s">
        <v>243</v>
      </c>
      <c r="B50" s="258" t="s">
        <v>264</v>
      </c>
      <c r="C50" s="38"/>
      <c r="I50" s="2"/>
      <c r="J50" s="378" t="s">
        <v>240</v>
      </c>
      <c r="K50" s="379"/>
      <c r="L50" s="254">
        <f>((K34-L45)/R40)+1</f>
        <v>3.8231333237022422</v>
      </c>
      <c r="M50" s="253">
        <f>K34-(L50*R40)</f>
        <v>1094.6943305460529</v>
      </c>
      <c r="N50" s="16" t="s">
        <v>4</v>
      </c>
      <c r="O50" s="58"/>
      <c r="P50" s="59"/>
      <c r="Q50" s="59"/>
      <c r="R50" s="59"/>
      <c r="S50" s="60"/>
      <c r="T50" s="282" t="str">
        <f t="shared" si="3"/>
        <v xml:space="preserve"> </v>
      </c>
      <c r="U50" s="390"/>
      <c r="V50" s="391"/>
      <c r="W50" s="391"/>
      <c r="X50" s="392"/>
      <c r="Y50" s="367"/>
      <c r="Z50" s="364"/>
      <c r="AA50" s="213">
        <f t="shared" si="2"/>
        <v>0</v>
      </c>
    </row>
    <row r="51" spans="1:27" ht="15.25" thickBot="1" x14ac:dyDescent="1">
      <c r="A51" s="36" t="s">
        <v>55</v>
      </c>
      <c r="B51" s="260">
        <f>IF(B50="Y",M68,B16)</f>
        <v>3380</v>
      </c>
      <c r="C51" s="38" t="s">
        <v>58</v>
      </c>
      <c r="D51" s="384"/>
      <c r="E51" s="385"/>
      <c r="J51" s="23" t="s">
        <v>53</v>
      </c>
      <c r="K51" s="24"/>
      <c r="N51" s="2"/>
      <c r="O51" s="328" t="s">
        <v>88</v>
      </c>
      <c r="P51" s="329"/>
      <c r="Q51" s="329"/>
      <c r="R51" s="329"/>
      <c r="S51" s="333"/>
      <c r="T51" s="282" t="str">
        <f t="shared" si="3"/>
        <v xml:space="preserve"> </v>
      </c>
      <c r="U51" s="390"/>
      <c r="V51" s="391"/>
      <c r="W51" s="391"/>
      <c r="X51" s="392"/>
      <c r="Y51" s="367"/>
      <c r="Z51" s="364"/>
      <c r="AA51" s="213">
        <f t="shared" si="2"/>
        <v>0</v>
      </c>
    </row>
    <row r="52" spans="1:27" x14ac:dyDescent="0.85">
      <c r="A52" s="37" t="s">
        <v>76</v>
      </c>
      <c r="B52" s="237">
        <v>100</v>
      </c>
      <c r="C52" s="38" t="s">
        <v>58</v>
      </c>
      <c r="D52" s="386"/>
      <c r="E52" s="387"/>
      <c r="F52" s="48" t="s">
        <v>73</v>
      </c>
      <c r="G52" s="48" t="s">
        <v>74</v>
      </c>
      <c r="J52" s="1" t="s">
        <v>35</v>
      </c>
      <c r="K52" s="237">
        <v>0</v>
      </c>
      <c r="L52" s="355" t="s">
        <v>65</v>
      </c>
      <c r="M52" s="356"/>
      <c r="N52" s="357"/>
      <c r="O52" s="1" t="s">
        <v>15</v>
      </c>
      <c r="Q52" s="52" t="s">
        <v>16</v>
      </c>
      <c r="S52" s="2"/>
      <c r="T52" s="282" t="str">
        <f t="shared" si="3"/>
        <v xml:space="preserve"> </v>
      </c>
      <c r="U52" s="390"/>
      <c r="V52" s="391"/>
      <c r="W52" s="391"/>
      <c r="X52" s="392"/>
      <c r="Y52" s="367"/>
      <c r="Z52" s="364"/>
      <c r="AA52" s="213">
        <f t="shared" si="2"/>
        <v>0</v>
      </c>
    </row>
    <row r="53" spans="1:27" ht="15.25" thickBot="1" x14ac:dyDescent="1">
      <c r="A53" s="36" t="s">
        <v>56</v>
      </c>
      <c r="B53" s="239">
        <f>(B51-B52)*B20</f>
        <v>76.253990596463964</v>
      </c>
      <c r="C53" s="38" t="s">
        <v>57</v>
      </c>
      <c r="D53" s="388"/>
      <c r="E53" s="389"/>
      <c r="F53" s="7">
        <f>B53</f>
        <v>76.253990596463964</v>
      </c>
      <c r="G53" s="7">
        <f>B19*(B52)</f>
        <v>0.38663541869049928</v>
      </c>
      <c r="J53" s="1" t="s">
        <v>36</v>
      </c>
      <c r="K53" s="73">
        <f>K52/R58</f>
        <v>0</v>
      </c>
      <c r="L53" s="68" t="s">
        <v>101</v>
      </c>
      <c r="M53" s="77">
        <f>K53-K71</f>
        <v>0</v>
      </c>
      <c r="N53" s="67" t="s">
        <v>100</v>
      </c>
      <c r="O53" s="1" t="s">
        <v>14</v>
      </c>
      <c r="Q53" s="20">
        <v>0</v>
      </c>
      <c r="R53" t="s">
        <v>110</v>
      </c>
      <c r="S53" s="2"/>
      <c r="T53" s="282" t="str">
        <f t="shared" si="3"/>
        <v xml:space="preserve"> </v>
      </c>
      <c r="U53" s="390"/>
      <c r="V53" s="391"/>
      <c r="W53" s="391"/>
      <c r="X53" s="392"/>
      <c r="Y53" s="367"/>
      <c r="Z53" s="364"/>
      <c r="AA53" s="213">
        <f t="shared" si="2"/>
        <v>0</v>
      </c>
    </row>
    <row r="54" spans="1:27" x14ac:dyDescent="0.85">
      <c r="A54" s="36" t="s">
        <v>59</v>
      </c>
      <c r="B54" s="239">
        <f>(7*B53)/13.7</f>
        <v>38.961893005492541</v>
      </c>
      <c r="C54" s="38" t="s">
        <v>60</v>
      </c>
      <c r="D54" s="69" t="s">
        <v>102</v>
      </c>
      <c r="E54" s="38"/>
      <c r="F54" s="72">
        <v>0</v>
      </c>
      <c r="J54" s="1"/>
      <c r="K54" s="24"/>
      <c r="M54" s="42" t="s">
        <v>48</v>
      </c>
      <c r="N54" s="42" t="s">
        <v>47</v>
      </c>
      <c r="O54" s="1"/>
      <c r="S54" s="2"/>
      <c r="T54" s="282" t="str">
        <f t="shared" si="3"/>
        <v xml:space="preserve"> </v>
      </c>
      <c r="U54" s="390"/>
      <c r="V54" s="391"/>
      <c r="W54" s="391"/>
      <c r="X54" s="392"/>
      <c r="Y54" s="367"/>
      <c r="Z54" s="364"/>
      <c r="AA54" s="213">
        <f t="shared" si="2"/>
        <v>0</v>
      </c>
    </row>
    <row r="55" spans="1:27" x14ac:dyDescent="0.85">
      <c r="B55" s="240"/>
      <c r="D55" s="70" t="s">
        <v>103</v>
      </c>
      <c r="F55" s="71">
        <f>L68</f>
        <v>1</v>
      </c>
      <c r="G55" s="261" t="s">
        <v>104</v>
      </c>
      <c r="J55" s="1"/>
      <c r="K55" s="24"/>
      <c r="M55" s="27" t="s">
        <v>41</v>
      </c>
      <c r="N55" s="27" t="s">
        <v>40</v>
      </c>
      <c r="O55" s="1" t="s">
        <v>17</v>
      </c>
      <c r="Q55" s="8">
        <f>IF(Q52="Yes",Q53*1.15*0.1781,"Poop")</f>
        <v>0</v>
      </c>
      <c r="R55" t="s">
        <v>18</v>
      </c>
      <c r="S55" s="2"/>
      <c r="T55" s="282" t="str">
        <f t="shared" si="3"/>
        <v xml:space="preserve"> </v>
      </c>
      <c r="U55" s="390"/>
      <c r="V55" s="391"/>
      <c r="W55" s="391"/>
      <c r="X55" s="392"/>
      <c r="Y55" s="367"/>
      <c r="Z55" s="364"/>
      <c r="AA55" s="213">
        <f t="shared" si="2"/>
        <v>0</v>
      </c>
    </row>
    <row r="56" spans="1:27" ht="15.25" thickBot="1" x14ac:dyDescent="1">
      <c r="A56" s="257" t="s">
        <v>244</v>
      </c>
      <c r="B56" s="258" t="s">
        <v>261</v>
      </c>
      <c r="C56" s="38"/>
      <c r="J56" s="359" t="s">
        <v>37</v>
      </c>
      <c r="K56" s="354"/>
      <c r="L56" s="20">
        <v>0</v>
      </c>
      <c r="M56" s="25">
        <f>(L56*F24)/42</f>
        <v>0</v>
      </c>
      <c r="N56" s="26">
        <f>IF(N63="Yes",L56*N65*0.1781,L56*1.15*0.1781)</f>
        <v>0</v>
      </c>
      <c r="O56" s="1"/>
      <c r="S56" s="2"/>
      <c r="T56" s="282" t="str">
        <f t="shared" si="3"/>
        <v xml:space="preserve"> </v>
      </c>
      <c r="U56" s="390"/>
      <c r="V56" s="391"/>
      <c r="W56" s="391"/>
      <c r="X56" s="392"/>
      <c r="Y56" s="367"/>
      <c r="Z56" s="364"/>
      <c r="AA56" s="213">
        <f t="shared" si="2"/>
        <v>0</v>
      </c>
    </row>
    <row r="57" spans="1:27" x14ac:dyDescent="0.85">
      <c r="A57" s="36" t="s">
        <v>55</v>
      </c>
      <c r="B57" s="260">
        <f>IF(B50="Y",M74,B16)</f>
        <v>3380</v>
      </c>
      <c r="C57" s="38" t="s">
        <v>58</v>
      </c>
      <c r="D57" s="384"/>
      <c r="E57" s="385"/>
      <c r="J57" s="359" t="s">
        <v>38</v>
      </c>
      <c r="K57" s="354"/>
      <c r="L57" s="62">
        <f>Q53</f>
        <v>0</v>
      </c>
      <c r="M57" s="25">
        <f>(L57*F24)/42</f>
        <v>0</v>
      </c>
      <c r="N57" s="26">
        <f>N56-N58</f>
        <v>0</v>
      </c>
      <c r="O57" s="359" t="s">
        <v>19</v>
      </c>
      <c r="P57" s="354"/>
      <c r="Q57" s="354"/>
      <c r="S57" s="2"/>
      <c r="T57" s="282" t="str">
        <f t="shared" si="3"/>
        <v xml:space="preserve"> </v>
      </c>
      <c r="U57" s="390"/>
      <c r="V57" s="391"/>
      <c r="W57" s="391"/>
      <c r="X57" s="392"/>
      <c r="Y57" s="367"/>
      <c r="Z57" s="364"/>
      <c r="AA57" s="213">
        <f t="shared" si="2"/>
        <v>0</v>
      </c>
    </row>
    <row r="58" spans="1:27" ht="15.25" thickBot="1" x14ac:dyDescent="1">
      <c r="A58" s="37" t="s">
        <v>76</v>
      </c>
      <c r="B58" s="237">
        <v>100</v>
      </c>
      <c r="C58" s="38" t="s">
        <v>58</v>
      </c>
      <c r="D58" s="386"/>
      <c r="E58" s="387"/>
      <c r="F58" s="48" t="s">
        <v>73</v>
      </c>
      <c r="G58" s="48" t="s">
        <v>74</v>
      </c>
      <c r="J58" s="359" t="s">
        <v>39</v>
      </c>
      <c r="K58" s="354"/>
      <c r="L58" s="6">
        <f>L56-L57</f>
        <v>0</v>
      </c>
      <c r="M58" s="25">
        <f>(L58*F24)/42</f>
        <v>0</v>
      </c>
      <c r="N58" s="26">
        <f>IF(N63="Yes",N65*0.1781*L58,L58*1.15*0.1781)</f>
        <v>0</v>
      </c>
      <c r="O58" s="359"/>
      <c r="P58" s="354"/>
      <c r="Q58" s="354"/>
      <c r="R58" s="199">
        <f>R22</f>
        <v>31.206253968253943</v>
      </c>
      <c r="S58" s="2"/>
    </row>
    <row r="59" spans="1:27" ht="15.25" thickBot="1" x14ac:dyDescent="1">
      <c r="A59" s="36" t="s">
        <v>56</v>
      </c>
      <c r="B59" s="239">
        <f>(B57-B58)*B20</f>
        <v>76.253990596463964</v>
      </c>
      <c r="C59" s="38" t="s">
        <v>57</v>
      </c>
      <c r="D59" s="388"/>
      <c r="E59" s="389"/>
      <c r="F59" s="7">
        <f>B59</f>
        <v>76.253990596463964</v>
      </c>
      <c r="G59" s="7">
        <f>B19*(B58)</f>
        <v>0.38663541869049928</v>
      </c>
      <c r="J59" s="359" t="s">
        <v>44</v>
      </c>
      <c r="K59" s="354"/>
      <c r="L59" s="57">
        <f>L65-N57</f>
        <v>0</v>
      </c>
      <c r="N59" s="2"/>
      <c r="O59" s="359" t="s">
        <v>82</v>
      </c>
      <c r="P59" s="354"/>
      <c r="Q59" s="354"/>
      <c r="R59" s="8">
        <f>L61</f>
        <v>0</v>
      </c>
      <c r="S59" s="2"/>
      <c r="U59" s="242"/>
      <c r="V59" s="395" t="s">
        <v>61</v>
      </c>
      <c r="W59" s="395"/>
      <c r="X59" s="395"/>
      <c r="Y59" s="395"/>
      <c r="Z59" s="396"/>
    </row>
    <row r="60" spans="1:27" x14ac:dyDescent="0.85">
      <c r="A60" s="36" t="s">
        <v>59</v>
      </c>
      <c r="B60" s="239">
        <f>(7*B59)/13.7</f>
        <v>38.961893005492541</v>
      </c>
      <c r="C60" s="38" t="s">
        <v>60</v>
      </c>
      <c r="D60" s="69" t="s">
        <v>102</v>
      </c>
      <c r="E60" s="38"/>
      <c r="F60" s="72">
        <v>0</v>
      </c>
      <c r="J60" s="359" t="s">
        <v>78</v>
      </c>
      <c r="K60" s="354"/>
      <c r="L60" s="57">
        <f>Q66-L59</f>
        <v>0</v>
      </c>
      <c r="M60" t="s">
        <v>79</v>
      </c>
      <c r="N60" s="2"/>
      <c r="O60" s="365" t="s">
        <v>105</v>
      </c>
      <c r="P60" s="366"/>
      <c r="Q60" s="207" t="s">
        <v>175</v>
      </c>
      <c r="R60" s="49">
        <f>(R59/R58)+2</f>
        <v>2</v>
      </c>
      <c r="S60" s="2"/>
      <c r="U60" s="243"/>
      <c r="V60" s="38"/>
      <c r="W60" s="38"/>
      <c r="X60" s="38"/>
      <c r="Y60" s="38"/>
      <c r="Z60" s="244"/>
    </row>
    <row r="61" spans="1:27" x14ac:dyDescent="0.85">
      <c r="B61" s="240"/>
      <c r="D61" s="70" t="s">
        <v>103</v>
      </c>
      <c r="F61" s="71">
        <f>L86</f>
        <v>1</v>
      </c>
      <c r="G61" s="261" t="s">
        <v>104</v>
      </c>
      <c r="J61" s="359" t="s">
        <v>42</v>
      </c>
      <c r="K61" s="354"/>
      <c r="L61" s="64">
        <f>N57/B20</f>
        <v>0</v>
      </c>
      <c r="M61" t="s">
        <v>87</v>
      </c>
      <c r="N61" s="2"/>
      <c r="O61" s="334" t="s">
        <v>20</v>
      </c>
      <c r="P61" s="335"/>
      <c r="Q61" s="335"/>
      <c r="R61" s="335"/>
      <c r="S61" s="358"/>
      <c r="U61" s="397" t="s">
        <v>215</v>
      </c>
      <c r="V61" s="398"/>
      <c r="W61" s="399">
        <f>10734-7840</f>
        <v>2894</v>
      </c>
      <c r="X61" s="399"/>
      <c r="Y61" s="241" t="s">
        <v>219</v>
      </c>
      <c r="Z61" s="2"/>
    </row>
    <row r="62" spans="1:27" ht="15.25" thickBot="1" x14ac:dyDescent="1">
      <c r="A62" s="35" t="s">
        <v>67</v>
      </c>
      <c r="B62" s="240"/>
      <c r="C62" s="38"/>
      <c r="J62" s="1"/>
      <c r="K62" s="24"/>
      <c r="L62" s="38"/>
      <c r="M62" t="s">
        <v>80</v>
      </c>
      <c r="N62" s="2"/>
      <c r="O62" s="1" t="s">
        <v>21</v>
      </c>
      <c r="Q62" s="20">
        <v>4.99</v>
      </c>
      <c r="S62" s="2"/>
      <c r="U62" s="397" t="s">
        <v>216</v>
      </c>
      <c r="V62" s="398"/>
      <c r="W62" s="399">
        <f>W61*0.023248</f>
        <v>67.279712000000004</v>
      </c>
      <c r="X62" s="399"/>
      <c r="Y62" s="241" t="s">
        <v>220</v>
      </c>
      <c r="Z62" s="2"/>
    </row>
    <row r="63" spans="1:27" x14ac:dyDescent="0.85">
      <c r="A63" s="36" t="s">
        <v>55</v>
      </c>
      <c r="B63" s="237">
        <v>1037</v>
      </c>
      <c r="C63" s="38" t="s">
        <v>58</v>
      </c>
      <c r="D63" s="384"/>
      <c r="E63" s="385"/>
      <c r="J63" s="359" t="s">
        <v>43</v>
      </c>
      <c r="K63" s="354"/>
      <c r="L63" s="64">
        <f>K52-L61</f>
        <v>0</v>
      </c>
      <c r="M63" s="220" t="s">
        <v>190</v>
      </c>
      <c r="N63" s="218" t="s">
        <v>173</v>
      </c>
      <c r="O63" s="1" t="s">
        <v>22</v>
      </c>
      <c r="Q63" s="21">
        <f>Q62*Q53</f>
        <v>0</v>
      </c>
      <c r="S63" s="2"/>
      <c r="U63" s="397" t="s">
        <v>217</v>
      </c>
      <c r="V63" s="398"/>
      <c r="W63" s="404">
        <f>W62/2</f>
        <v>33.639856000000002</v>
      </c>
      <c r="X63" s="404"/>
      <c r="Y63" s="241" t="s">
        <v>220</v>
      </c>
      <c r="Z63" s="2"/>
    </row>
    <row r="64" spans="1:27" ht="15.25" thickBot="1" x14ac:dyDescent="1">
      <c r="A64" s="37" t="s">
        <v>76</v>
      </c>
      <c r="B64" s="237">
        <v>437</v>
      </c>
      <c r="C64" s="38" t="s">
        <v>58</v>
      </c>
      <c r="D64" s="386"/>
      <c r="E64" s="387"/>
      <c r="F64" s="48" t="s">
        <v>73</v>
      </c>
      <c r="G64" s="48" t="s">
        <v>74</v>
      </c>
      <c r="J64" s="1"/>
      <c r="K64" s="24"/>
      <c r="L64" s="38"/>
      <c r="M64" s="220" t="s">
        <v>191</v>
      </c>
      <c r="N64" s="219">
        <v>0</v>
      </c>
      <c r="O64" s="1" t="s">
        <v>23</v>
      </c>
      <c r="Q64" s="9">
        <f>Q63/42</f>
        <v>0</v>
      </c>
      <c r="R64" s="10"/>
      <c r="S64" s="2"/>
      <c r="U64" s="405" t="s">
        <v>218</v>
      </c>
      <c r="V64" s="406"/>
      <c r="W64" s="404">
        <f>W62+W63</f>
        <v>100.919568</v>
      </c>
      <c r="X64" s="404"/>
      <c r="Y64" s="241" t="s">
        <v>220</v>
      </c>
      <c r="Z64" s="2"/>
    </row>
    <row r="65" spans="1:26" ht="15.25" thickBot="1" x14ac:dyDescent="1">
      <c r="A65" s="36" t="s">
        <v>56</v>
      </c>
      <c r="B65" s="239">
        <f>(B63-B64)*B20</f>
        <v>13.948900718865358</v>
      </c>
      <c r="C65" s="38" t="s">
        <v>57</v>
      </c>
      <c r="D65" s="388"/>
      <c r="E65" s="389"/>
      <c r="F65" s="7">
        <f>B65</f>
        <v>13.948900718865358</v>
      </c>
      <c r="G65" s="7">
        <f>B19*(B64)</f>
        <v>1.689596779677482</v>
      </c>
      <c r="J65" s="359" t="s">
        <v>45</v>
      </c>
      <c r="K65" s="354"/>
      <c r="L65" s="57">
        <f>K52*B19</f>
        <v>0</v>
      </c>
      <c r="M65" s="220" t="s">
        <v>195</v>
      </c>
      <c r="N65" s="219"/>
      <c r="O65" s="17" t="s">
        <v>83</v>
      </c>
      <c r="P65" s="18"/>
      <c r="Q65" s="55">
        <f>Q55</f>
        <v>0</v>
      </c>
      <c r="R65" s="10" t="s">
        <v>86</v>
      </c>
      <c r="S65" s="2"/>
      <c r="U65" s="245"/>
      <c r="V65" s="407" t="s">
        <v>62</v>
      </c>
      <c r="W65" s="407"/>
      <c r="X65" s="400">
        <f>W64/1.15/0.1781</f>
        <v>492.73523911822866</v>
      </c>
      <c r="Y65" s="400"/>
      <c r="Z65" s="246"/>
    </row>
    <row r="66" spans="1:26" ht="15.25" thickBot="1" x14ac:dyDescent="1">
      <c r="A66" s="36" t="s">
        <v>59</v>
      </c>
      <c r="B66" s="239">
        <f>(7*B65)/13.7</f>
        <v>7.1271755497852203</v>
      </c>
      <c r="C66" s="38" t="s">
        <v>60</v>
      </c>
      <c r="D66" s="69" t="s">
        <v>102</v>
      </c>
      <c r="E66" s="38"/>
      <c r="F66" s="72">
        <v>0</v>
      </c>
      <c r="J66" s="359" t="s">
        <v>46</v>
      </c>
      <c r="K66" s="354"/>
      <c r="L66" s="57">
        <f>K52*B18</f>
        <v>0</v>
      </c>
      <c r="M66" s="220" t="s">
        <v>196</v>
      </c>
      <c r="N66" s="222">
        <f>N64*L56</f>
        <v>0</v>
      </c>
      <c r="O66" s="3" t="s">
        <v>84</v>
      </c>
      <c r="P66" s="4"/>
      <c r="Q66" s="56">
        <f>L61*B19</f>
        <v>0</v>
      </c>
      <c r="R66" s="10" t="s">
        <v>85</v>
      </c>
      <c r="S66" s="2"/>
    </row>
    <row r="67" spans="1:26" ht="15.25" thickBot="1" x14ac:dyDescent="1">
      <c r="D67" s="70" t="s">
        <v>103</v>
      </c>
      <c r="F67" s="234">
        <f>IF(F66=0,0,(F66-B64)/G20)</f>
        <v>0</v>
      </c>
      <c r="G67" s="261" t="s">
        <v>104</v>
      </c>
      <c r="J67" s="359" t="s">
        <v>49</v>
      </c>
      <c r="K67" s="354"/>
      <c r="L67" s="64">
        <f>L65+L66</f>
        <v>0</v>
      </c>
      <c r="N67" s="2"/>
      <c r="O67" s="1"/>
      <c r="S67" s="2"/>
    </row>
    <row r="68" spans="1:26" ht="15.25" thickBot="1" x14ac:dyDescent="1">
      <c r="A68" s="401" t="s">
        <v>203</v>
      </c>
      <c r="B68" s="402"/>
      <c r="C68" s="402"/>
      <c r="D68" s="402"/>
      <c r="E68" s="402"/>
      <c r="F68" s="402"/>
      <c r="G68" s="402"/>
      <c r="H68" s="402"/>
      <c r="I68" s="403"/>
      <c r="J68" s="378" t="s">
        <v>240</v>
      </c>
      <c r="K68" s="379"/>
      <c r="L68" s="254">
        <f>((K52-L63)/R58)+1</f>
        <v>1</v>
      </c>
      <c r="M68" s="253">
        <f>K52-(L68*R58)</f>
        <v>-31.206253968253943</v>
      </c>
      <c r="N68" s="16" t="s">
        <v>4</v>
      </c>
      <c r="O68" s="58"/>
      <c r="P68" s="59"/>
      <c r="Q68" s="59"/>
      <c r="R68" s="59"/>
      <c r="S68" s="60"/>
    </row>
    <row r="69" spans="1:26" ht="15.25" thickBot="1" x14ac:dyDescent="1">
      <c r="A69" s="1"/>
      <c r="C69" t="s">
        <v>64</v>
      </c>
      <c r="I69" s="2"/>
      <c r="J69" s="23" t="s">
        <v>54</v>
      </c>
      <c r="K69" s="24" t="s">
        <v>77</v>
      </c>
      <c r="M69" s="51">
        <v>0</v>
      </c>
      <c r="N69" s="2"/>
      <c r="O69" s="328" t="s">
        <v>90</v>
      </c>
      <c r="P69" s="329"/>
      <c r="Q69" s="329"/>
      <c r="R69" s="329"/>
      <c r="S69" s="333"/>
    </row>
    <row r="70" spans="1:26" x14ac:dyDescent="0.85">
      <c r="A70" s="1" t="s">
        <v>1</v>
      </c>
      <c r="B70" s="20">
        <v>7.9210000000000003</v>
      </c>
      <c r="C70" s="41">
        <v>8.625</v>
      </c>
      <c r="D70" s="328" t="s">
        <v>13</v>
      </c>
      <c r="E70" s="329"/>
      <c r="F70" s="329"/>
      <c r="G70" s="329"/>
      <c r="H70" s="329"/>
      <c r="I70" s="333"/>
      <c r="J70" s="1" t="s">
        <v>35</v>
      </c>
      <c r="K70" s="20">
        <v>0</v>
      </c>
      <c r="L70" s="355" t="s">
        <v>66</v>
      </c>
      <c r="M70" s="356"/>
      <c r="N70" s="357"/>
      <c r="O70" s="1" t="s">
        <v>15</v>
      </c>
      <c r="Q70" s="52" t="s">
        <v>16</v>
      </c>
      <c r="S70" s="2"/>
    </row>
    <row r="71" spans="1:26" ht="15.25" thickBot="1" x14ac:dyDescent="1">
      <c r="A71" s="1" t="s">
        <v>2</v>
      </c>
      <c r="B71" s="20">
        <v>2.375</v>
      </c>
      <c r="C71" s="40" t="s">
        <v>172</v>
      </c>
      <c r="D71" s="1" t="s">
        <v>15</v>
      </c>
      <c r="F71" s="248" t="s">
        <v>16</v>
      </c>
      <c r="G71" s="70" t="s">
        <v>170</v>
      </c>
      <c r="I71" s="201" t="s">
        <v>173</v>
      </c>
      <c r="J71" s="1" t="s">
        <v>36</v>
      </c>
      <c r="K71" s="73">
        <f>K70/R76</f>
        <v>0</v>
      </c>
      <c r="L71" s="68" t="s">
        <v>101</v>
      </c>
      <c r="M71" s="77">
        <f>K71-K89</f>
        <v>0</v>
      </c>
      <c r="N71" s="67" t="s">
        <v>100</v>
      </c>
      <c r="O71" s="1" t="s">
        <v>14</v>
      </c>
      <c r="Q71" s="20">
        <v>0</v>
      </c>
      <c r="R71" t="s">
        <v>110</v>
      </c>
      <c r="S71" s="2"/>
    </row>
    <row r="72" spans="1:26" x14ac:dyDescent="0.85">
      <c r="A72" s="1" t="s">
        <v>3</v>
      </c>
      <c r="B72" s="20">
        <v>1.9950000000000001</v>
      </c>
      <c r="C72" t="s">
        <v>172</v>
      </c>
      <c r="D72" s="1" t="s">
        <v>14</v>
      </c>
      <c r="F72" s="20">
        <v>30</v>
      </c>
      <c r="G72" t="s">
        <v>186</v>
      </c>
      <c r="I72" s="201" t="s">
        <v>173</v>
      </c>
      <c r="J72" s="1"/>
      <c r="K72" s="24"/>
      <c r="M72" s="42" t="s">
        <v>48</v>
      </c>
      <c r="N72" s="42" t="s">
        <v>47</v>
      </c>
      <c r="O72" s="1"/>
      <c r="S72" s="2"/>
    </row>
    <row r="73" spans="1:26" x14ac:dyDescent="0.85">
      <c r="A73" s="1" t="s">
        <v>4</v>
      </c>
      <c r="B73" s="237">
        <v>450</v>
      </c>
      <c r="C73" t="s">
        <v>171</v>
      </c>
      <c r="D73" s="1" t="s">
        <v>179</v>
      </c>
      <c r="F73" s="6">
        <f>B73/G77</f>
        <v>14.420186429867041</v>
      </c>
      <c r="G73" s="354" t="s">
        <v>189</v>
      </c>
      <c r="H73" s="354"/>
      <c r="I73" s="219">
        <v>0</v>
      </c>
      <c r="J73" s="1"/>
      <c r="K73" s="24"/>
      <c r="M73" s="27" t="s">
        <v>41</v>
      </c>
      <c r="N73" s="27" t="s">
        <v>40</v>
      </c>
      <c r="O73" s="1" t="s">
        <v>17</v>
      </c>
      <c r="Q73" s="8">
        <f>IF(Q70="Yes",Q71*1.15*0.1781,"Poop")</f>
        <v>0</v>
      </c>
      <c r="R73" t="s">
        <v>18</v>
      </c>
      <c r="S73" s="2"/>
    </row>
    <row r="74" spans="1:26" x14ac:dyDescent="0.85">
      <c r="A74" s="1"/>
      <c r="D74" s="1" t="s">
        <v>17</v>
      </c>
      <c r="F74" s="8">
        <f>IF(I72="yes"," ",IF(F71="Yes",F72*1.15*0.1781,"Poop"))</f>
        <v>6.14445</v>
      </c>
      <c r="G74" t="s">
        <v>18</v>
      </c>
      <c r="H74" t="s">
        <v>194</v>
      </c>
      <c r="I74" s="219">
        <v>1.21</v>
      </c>
      <c r="J74" s="359" t="s">
        <v>37</v>
      </c>
      <c r="K74" s="354"/>
      <c r="L74" s="20">
        <v>0</v>
      </c>
      <c r="M74" s="25">
        <f>(L74*F24)/42</f>
        <v>0</v>
      </c>
      <c r="N74" s="26">
        <f>IF(N81="Yes",L74*N83*0.1781,L74*1.15*0.1781)</f>
        <v>0</v>
      </c>
      <c r="O74" s="1"/>
      <c r="S74" s="2"/>
    </row>
    <row r="75" spans="1:26" x14ac:dyDescent="0.85">
      <c r="A75" s="1" t="s">
        <v>5</v>
      </c>
      <c r="B75" s="21">
        <f>(B70^2-B71^2)/1029.4</f>
        <v>5.5470775208859534E-2</v>
      </c>
      <c r="C75" s="53">
        <f>B75*B73</f>
        <v>24.96184884398679</v>
      </c>
      <c r="D75" s="1" t="str">
        <f>IF(F75="poop","Kiss my ass","Slurry Yield:")</f>
        <v>Kiss my ass</v>
      </c>
      <c r="F75" s="215" t="str">
        <f>IF(I72="yes",F72*I74*0.1781,"Poop")</f>
        <v>Poop</v>
      </c>
      <c r="H75" t="s">
        <v>196</v>
      </c>
      <c r="I75" s="224">
        <f>I73*F72</f>
        <v>0</v>
      </c>
      <c r="J75" s="359" t="s">
        <v>38</v>
      </c>
      <c r="K75" s="354"/>
      <c r="L75" s="62">
        <f>Q71</f>
        <v>0</v>
      </c>
      <c r="M75" s="25">
        <f>(L75*F24)/42</f>
        <v>0</v>
      </c>
      <c r="N75" s="26">
        <f>N74-N76</f>
        <v>0</v>
      </c>
      <c r="O75" s="359" t="s">
        <v>19</v>
      </c>
      <c r="P75" s="354"/>
      <c r="Q75" s="354"/>
      <c r="S75" s="2"/>
    </row>
    <row r="76" spans="1:26" x14ac:dyDescent="0.85">
      <c r="A76" s="1" t="s">
        <v>6</v>
      </c>
      <c r="B76" s="21">
        <f>B72^2/1029.4</f>
        <v>3.866354186904993E-3</v>
      </c>
      <c r="C76" s="53">
        <f>B76*B73</f>
        <v>1.7398593841072469</v>
      </c>
      <c r="D76" s="1"/>
      <c r="H76" s="21" t="str">
        <f>IF(I71="Yes","Slurry Vol:"," ")</f>
        <v xml:space="preserve"> </v>
      </c>
      <c r="I76" s="223" t="str">
        <f>IF(I71="Yes",F74," ")</f>
        <v xml:space="preserve"> </v>
      </c>
      <c r="J76" s="359" t="s">
        <v>39</v>
      </c>
      <c r="K76" s="354"/>
      <c r="L76" s="63">
        <f>L74-L75</f>
        <v>0</v>
      </c>
      <c r="M76" s="25">
        <f>(L58*F24)/42</f>
        <v>0</v>
      </c>
      <c r="N76" s="26">
        <f>IF(N81="Yes",N83*0.1781*L76,L76*1.15*0.1781)</f>
        <v>0</v>
      </c>
      <c r="O76" s="359"/>
      <c r="P76" s="354"/>
      <c r="Q76" s="354"/>
      <c r="R76" s="199">
        <f>R22</f>
        <v>31.206253968253943</v>
      </c>
      <c r="S76" s="2"/>
    </row>
    <row r="77" spans="1:26" ht="15.25" thickBot="1" x14ac:dyDescent="1">
      <c r="A77" s="1" t="s">
        <v>7</v>
      </c>
      <c r="B77" s="21">
        <f>B70^2/1029.4</f>
        <v>6.095030211773849E-2</v>
      </c>
      <c r="C77" s="53">
        <f>B73*B77</f>
        <v>27.427635952982321</v>
      </c>
      <c r="D77" s="359" t="s">
        <v>19</v>
      </c>
      <c r="E77" s="354"/>
      <c r="F77" s="354"/>
      <c r="G77" s="226">
        <f>G20</f>
        <v>31.206253968253943</v>
      </c>
      <c r="H77" t="s">
        <v>197</v>
      </c>
      <c r="I77" s="219">
        <v>16.05</v>
      </c>
      <c r="J77" s="359" t="s">
        <v>44</v>
      </c>
      <c r="K77" s="354"/>
      <c r="L77" s="57">
        <f>L83-N75</f>
        <v>0</v>
      </c>
      <c r="N77" s="2"/>
      <c r="O77" s="359" t="s">
        <v>82</v>
      </c>
      <c r="P77" s="354"/>
      <c r="Q77" s="354"/>
      <c r="R77" s="8">
        <f>L79</f>
        <v>0</v>
      </c>
      <c r="S77" s="2"/>
    </row>
    <row r="78" spans="1:26" x14ac:dyDescent="0.85">
      <c r="A78" s="1" t="s">
        <v>70</v>
      </c>
      <c r="C78" s="54">
        <f>C76+C75</f>
        <v>26.701708228094038</v>
      </c>
      <c r="D78" s="1"/>
      <c r="H78" s="17" t="s">
        <v>178</v>
      </c>
      <c r="I78" s="19"/>
      <c r="J78" s="359" t="s">
        <v>78</v>
      </c>
      <c r="K78" s="354"/>
      <c r="L78" s="57">
        <f>Q84-L77</f>
        <v>0</v>
      </c>
      <c r="M78" t="s">
        <v>79</v>
      </c>
      <c r="N78" s="2"/>
      <c r="O78" s="365" t="s">
        <v>105</v>
      </c>
      <c r="P78" s="366"/>
      <c r="Q78" s="208" t="s">
        <v>106</v>
      </c>
      <c r="R78" s="49">
        <f>(R77/R76)+2</f>
        <v>2</v>
      </c>
      <c r="S78" s="2"/>
    </row>
    <row r="79" spans="1:26" ht="15.25" thickBot="1" x14ac:dyDescent="1">
      <c r="A79" s="1" t="s">
        <v>8</v>
      </c>
      <c r="B79" s="61">
        <f>IF(I72="yes",F75,F74)</f>
        <v>6.14445</v>
      </c>
      <c r="D79" s="50" t="s">
        <v>75</v>
      </c>
      <c r="G79" s="205">
        <f>(B73-B89)/G77</f>
        <v>3.2304685194482552</v>
      </c>
      <c r="H79" s="204">
        <f>B73-(G79*G77)</f>
        <v>349.18917894564845</v>
      </c>
      <c r="I79" s="5"/>
      <c r="J79" s="359" t="s">
        <v>42</v>
      </c>
      <c r="K79" s="354"/>
      <c r="L79" s="64">
        <f>N75/B20</f>
        <v>0</v>
      </c>
      <c r="M79" t="s">
        <v>87</v>
      </c>
      <c r="N79" s="2"/>
      <c r="O79" s="334" t="s">
        <v>20</v>
      </c>
      <c r="P79" s="335"/>
      <c r="Q79" s="335"/>
      <c r="R79" s="335"/>
      <c r="S79" s="358"/>
    </row>
    <row r="80" spans="1:26" x14ac:dyDescent="0.85">
      <c r="A80" s="1"/>
      <c r="D80" s="334" t="s">
        <v>20</v>
      </c>
      <c r="E80" s="335"/>
      <c r="F80" s="335"/>
      <c r="G80" s="335"/>
      <c r="H80" s="335"/>
      <c r="I80" s="358"/>
      <c r="J80" s="1"/>
      <c r="K80" s="24"/>
      <c r="L80" s="38"/>
      <c r="M80" t="s">
        <v>80</v>
      </c>
      <c r="N80" s="2"/>
      <c r="O80" s="1" t="s">
        <v>21</v>
      </c>
      <c r="Q80" s="20">
        <v>4.99</v>
      </c>
      <c r="R80" s="10"/>
      <c r="S80" s="2"/>
    </row>
    <row r="81" spans="1:28" x14ac:dyDescent="0.85">
      <c r="A81" s="1" t="s">
        <v>32</v>
      </c>
      <c r="B81" s="6">
        <f>IF(I71="Yes"," ",B79/(B75+B76))</f>
        <v>103.5515209881149</v>
      </c>
      <c r="D81" s="1" t="s">
        <v>21</v>
      </c>
      <c r="F81" s="20">
        <v>4.99</v>
      </c>
      <c r="I81" s="2"/>
      <c r="J81" s="359" t="s">
        <v>43</v>
      </c>
      <c r="K81" s="354"/>
      <c r="L81" s="64">
        <f>K70-L79</f>
        <v>0</v>
      </c>
      <c r="M81" s="220" t="s">
        <v>190</v>
      </c>
      <c r="N81" s="218" t="s">
        <v>173</v>
      </c>
      <c r="O81" s="1" t="s">
        <v>22</v>
      </c>
      <c r="Q81" s="21">
        <f>Q80*Q71</f>
        <v>0</v>
      </c>
      <c r="R81" s="10"/>
      <c r="S81" s="2"/>
    </row>
    <row r="82" spans="1:28" ht="15.25" thickBot="1" x14ac:dyDescent="1">
      <c r="A82" s="1" t="s">
        <v>31</v>
      </c>
      <c r="B82" s="6">
        <f>IF(I71="Yes"," ",B79/B77)</f>
        <v>100.81082105435156</v>
      </c>
      <c r="D82" s="1" t="s">
        <v>22</v>
      </c>
      <c r="F82" s="21">
        <f>F81*F72</f>
        <v>149.70000000000002</v>
      </c>
      <c r="I82" s="2"/>
      <c r="J82" s="1"/>
      <c r="K82" s="24"/>
      <c r="M82" s="220" t="s">
        <v>191</v>
      </c>
      <c r="N82" s="219">
        <v>0</v>
      </c>
      <c r="O82" s="1" t="s">
        <v>23</v>
      </c>
      <c r="Q82" s="9">
        <f>Q81/42</f>
        <v>0</v>
      </c>
      <c r="R82" s="10"/>
      <c r="S82" s="2"/>
    </row>
    <row r="83" spans="1:28" x14ac:dyDescent="0.85">
      <c r="A83" s="1"/>
      <c r="D83" s="1" t="s">
        <v>23</v>
      </c>
      <c r="F83" s="9">
        <f>F82/42</f>
        <v>3.5642857142857145</v>
      </c>
      <c r="I83" s="2"/>
      <c r="J83" s="359" t="s">
        <v>45</v>
      </c>
      <c r="K83" s="354"/>
      <c r="L83" s="8">
        <f>K70*B19</f>
        <v>0</v>
      </c>
      <c r="M83" s="220" t="s">
        <v>195</v>
      </c>
      <c r="N83" s="219"/>
      <c r="O83" s="17" t="s">
        <v>83</v>
      </c>
      <c r="P83" s="18"/>
      <c r="Q83" s="55">
        <f>Q73</f>
        <v>0</v>
      </c>
      <c r="R83" s="10" t="s">
        <v>86</v>
      </c>
      <c r="S83" s="2"/>
    </row>
    <row r="84" spans="1:28" ht="15.25" thickBot="1" x14ac:dyDescent="1">
      <c r="A84" s="1" t="s">
        <v>9</v>
      </c>
      <c r="B84" s="8">
        <f>IF(I71="Yes"," ",B81*B75)</f>
        <v>5.7440831432672219</v>
      </c>
      <c r="D84" s="1"/>
      <c r="I84" s="2"/>
      <c r="J84" s="359" t="s">
        <v>46</v>
      </c>
      <c r="K84" s="354"/>
      <c r="L84" s="8">
        <f>K70*B18</f>
        <v>0</v>
      </c>
      <c r="M84" s="220" t="s">
        <v>196</v>
      </c>
      <c r="N84" s="222">
        <f>N82*L74</f>
        <v>0</v>
      </c>
      <c r="O84" s="3" t="s">
        <v>84</v>
      </c>
      <c r="P84" s="4"/>
      <c r="Q84" s="56">
        <f>L79*B19</f>
        <v>0</v>
      </c>
      <c r="R84" s="10" t="s">
        <v>85</v>
      </c>
      <c r="S84" s="2"/>
    </row>
    <row r="85" spans="1:28" ht="15.25" thickBot="1" x14ac:dyDescent="1">
      <c r="A85" s="1" t="s">
        <v>30</v>
      </c>
      <c r="B85" s="8">
        <f>IF(I71="Yes"," ",B81*B76)</f>
        <v>0.40036685673277833</v>
      </c>
      <c r="D85" s="1"/>
      <c r="I85" s="2"/>
      <c r="J85" s="414" t="s">
        <v>49</v>
      </c>
      <c r="K85" s="415"/>
      <c r="L85" s="33">
        <f>L83+L84</f>
        <v>0</v>
      </c>
      <c r="M85" s="4"/>
      <c r="N85" s="5"/>
      <c r="O85" s="1"/>
      <c r="S85" s="2"/>
    </row>
    <row r="86" spans="1:28" ht="15.25" thickBot="1" x14ac:dyDescent="1">
      <c r="A86" s="1"/>
      <c r="D86" s="416" t="s">
        <v>92</v>
      </c>
      <c r="E86" s="417"/>
      <c r="F86" s="417"/>
      <c r="G86" s="417"/>
      <c r="H86" s="417"/>
      <c r="I86" s="418"/>
      <c r="J86" s="419" t="s">
        <v>240</v>
      </c>
      <c r="K86" s="420"/>
      <c r="L86" s="255">
        <f>((K70-L81)/R76)+1</f>
        <v>1</v>
      </c>
      <c r="M86" s="252">
        <f>K70-(L86*R76)</f>
        <v>-31.206253968253943</v>
      </c>
      <c r="N86" s="60" t="s">
        <v>4</v>
      </c>
      <c r="O86" s="58"/>
      <c r="P86" s="59"/>
      <c r="Q86" s="59"/>
      <c r="R86" s="59"/>
      <c r="S86" s="60"/>
      <c r="T86" s="10"/>
      <c r="U86" s="10"/>
      <c r="V86" s="10"/>
      <c r="W86" s="10"/>
      <c r="X86" s="10"/>
      <c r="Y86" s="10"/>
      <c r="Z86" s="10"/>
      <c r="AA86" s="10"/>
      <c r="AB86" s="10"/>
    </row>
    <row r="87" spans="1:28" x14ac:dyDescent="0.85">
      <c r="A87" s="1" t="s">
        <v>10</v>
      </c>
      <c r="B87" s="240">
        <f>IF(I71="Yes"," ",B73-B81)</f>
        <v>346.44847901188507</v>
      </c>
      <c r="D87" s="43" t="s">
        <v>93</v>
      </c>
      <c r="E87" s="44"/>
      <c r="F87" s="62">
        <f>F72</f>
        <v>30</v>
      </c>
      <c r="G87" s="44"/>
      <c r="H87" s="372" t="s">
        <v>97</v>
      </c>
      <c r="I87" s="373"/>
    </row>
    <row r="88" spans="1:28" x14ac:dyDescent="0.85">
      <c r="A88" s="1" t="s">
        <v>11</v>
      </c>
      <c r="B88" s="7">
        <f>IF(I71="Yes"," ",B76*B87)</f>
        <v>1.3394925273744684</v>
      </c>
      <c r="D88" s="43" t="s">
        <v>94</v>
      </c>
      <c r="E88" s="45"/>
      <c r="F88" s="62">
        <v>94</v>
      </c>
      <c r="G88" s="44" t="s">
        <v>95</v>
      </c>
      <c r="H88" s="374">
        <f>F87*F88*F89/100</f>
        <v>0</v>
      </c>
      <c r="I88" s="375"/>
    </row>
    <row r="89" spans="1:28" ht="15.25" thickBot="1" x14ac:dyDescent="1">
      <c r="A89" s="22" t="s">
        <v>29</v>
      </c>
      <c r="B89" s="238">
        <f>IF(I71="Yes"," ",B73-B82)</f>
        <v>349.18917894564845</v>
      </c>
      <c r="C89" s="10"/>
      <c r="D89" s="376" t="s">
        <v>96</v>
      </c>
      <c r="E89" s="377"/>
      <c r="F89" s="47">
        <v>0</v>
      </c>
      <c r="G89" s="46" t="s">
        <v>98</v>
      </c>
      <c r="H89" s="65" t="s">
        <v>99</v>
      </c>
      <c r="I89" s="66">
        <f>H88/50</f>
        <v>0</v>
      </c>
    </row>
    <row r="90" spans="1:28" ht="15.25" thickBot="1" x14ac:dyDescent="1">
      <c r="A90" s="28" t="s">
        <v>50</v>
      </c>
      <c r="B90" s="29">
        <f>B79</f>
        <v>6.14445</v>
      </c>
      <c r="C90" s="371" t="s">
        <v>12</v>
      </c>
      <c r="D90" s="371"/>
      <c r="E90" s="30">
        <f>B88</f>
        <v>1.3394925273744684</v>
      </c>
      <c r="F90" s="31" t="s">
        <v>51</v>
      </c>
      <c r="G90" s="31"/>
      <c r="H90" s="32"/>
      <c r="I90" s="2"/>
    </row>
    <row r="91" spans="1:28" ht="15.25" thickBot="1" x14ac:dyDescent="1">
      <c r="A91" s="35" t="s">
        <v>204</v>
      </c>
      <c r="C91" s="38"/>
    </row>
    <row r="92" spans="1:28" x14ac:dyDescent="0.85">
      <c r="A92" s="36" t="s">
        <v>55</v>
      </c>
      <c r="B92" s="237">
        <v>350</v>
      </c>
      <c r="C92" s="38" t="s">
        <v>58</v>
      </c>
      <c r="D92" s="384"/>
      <c r="E92" s="385"/>
    </row>
    <row r="93" spans="1:28" x14ac:dyDescent="0.85">
      <c r="A93" s="37" t="s">
        <v>76</v>
      </c>
      <c r="B93" s="237">
        <v>100</v>
      </c>
      <c r="C93" s="38" t="s">
        <v>58</v>
      </c>
      <c r="D93" s="386"/>
      <c r="E93" s="387"/>
      <c r="F93" s="48" t="s">
        <v>73</v>
      </c>
      <c r="G93" s="48" t="s">
        <v>74</v>
      </c>
    </row>
    <row r="94" spans="1:28" ht="15.25" thickBot="1" x14ac:dyDescent="1">
      <c r="A94" s="36" t="s">
        <v>56</v>
      </c>
      <c r="B94" s="239">
        <f>(B92-B93)*B77</f>
        <v>15.237575529434622</v>
      </c>
      <c r="C94" s="38" t="s">
        <v>57</v>
      </c>
      <c r="D94" s="388"/>
      <c r="E94" s="389"/>
      <c r="F94" s="7">
        <f>B94</f>
        <v>15.237575529434622</v>
      </c>
      <c r="G94" s="7">
        <f>B94*(B76)</f>
        <v>5.8913863946510617E-2</v>
      </c>
    </row>
    <row r="95" spans="1:28" x14ac:dyDescent="0.85">
      <c r="A95" s="36" t="s">
        <v>59</v>
      </c>
      <c r="B95" s="239">
        <f>(7*B94)/13.7</f>
        <v>7.7856225332877633</v>
      </c>
      <c r="C95" s="38" t="s">
        <v>60</v>
      </c>
      <c r="D95" s="69" t="s">
        <v>102</v>
      </c>
      <c r="E95" s="38"/>
      <c r="F95" s="72">
        <v>0</v>
      </c>
    </row>
    <row r="96" spans="1:28" ht="15.25" thickBot="1" x14ac:dyDescent="1">
      <c r="D96" s="70" t="s">
        <v>103</v>
      </c>
      <c r="F96" s="263">
        <f>IF(F95=0,0,(F95-B93)/G49)</f>
        <v>0</v>
      </c>
      <c r="G96" t="s">
        <v>104</v>
      </c>
    </row>
    <row r="97" spans="1:19" x14ac:dyDescent="0.85">
      <c r="A97" s="408" t="s">
        <v>247</v>
      </c>
      <c r="B97" s="409"/>
      <c r="C97" s="409"/>
      <c r="D97" s="409"/>
      <c r="E97" s="409"/>
      <c r="F97" s="409"/>
      <c r="G97" s="409"/>
      <c r="H97" s="409"/>
      <c r="I97" s="409"/>
      <c r="J97" s="409"/>
      <c r="K97" s="409"/>
      <c r="L97" s="409"/>
      <c r="M97" s="409"/>
      <c r="N97" s="409"/>
      <c r="O97" s="409"/>
      <c r="P97" s="409"/>
      <c r="Q97" s="409"/>
      <c r="R97" s="409"/>
      <c r="S97" s="410"/>
    </row>
    <row r="98" spans="1:19" ht="15.25" thickBot="1" x14ac:dyDescent="1">
      <c r="A98" s="411"/>
      <c r="B98" s="412"/>
      <c r="C98" s="412"/>
      <c r="D98" s="412"/>
      <c r="E98" s="412"/>
      <c r="F98" s="412"/>
      <c r="G98" s="412"/>
      <c r="H98" s="412"/>
      <c r="I98" s="412"/>
      <c r="J98" s="412"/>
      <c r="K98" s="412"/>
      <c r="L98" s="412"/>
      <c r="M98" s="412"/>
      <c r="N98" s="412"/>
      <c r="O98" s="412"/>
      <c r="P98" s="412"/>
      <c r="Q98" s="412"/>
      <c r="R98" s="412"/>
      <c r="S98" s="413"/>
    </row>
    <row r="99" spans="1:19" x14ac:dyDescent="0.85">
      <c r="A99" s="408" t="s">
        <v>252</v>
      </c>
      <c r="B99" s="409"/>
      <c r="C99" s="409"/>
      <c r="D99" s="409"/>
      <c r="E99" s="409" t="s">
        <v>253</v>
      </c>
      <c r="F99" s="409"/>
      <c r="G99" s="409"/>
      <c r="H99" s="409"/>
      <c r="I99" s="409"/>
      <c r="J99" s="409"/>
      <c r="K99" s="409"/>
      <c r="L99" s="409"/>
      <c r="M99" s="266"/>
      <c r="N99" s="266"/>
      <c r="O99" s="266"/>
      <c r="P99" s="266"/>
      <c r="Q99" s="266"/>
      <c r="R99" s="266"/>
      <c r="S99" s="266"/>
    </row>
    <row r="100" spans="1:19" x14ac:dyDescent="0.85">
      <c r="A100" s="265" t="s">
        <v>248</v>
      </c>
      <c r="B100" s="20">
        <v>4.8920000000000003</v>
      </c>
      <c r="C100" s="41">
        <v>5.5</v>
      </c>
      <c r="D100" t="s">
        <v>116</v>
      </c>
      <c r="E100" s="354" t="s">
        <v>255</v>
      </c>
      <c r="F100" s="354"/>
      <c r="G100" s="354"/>
      <c r="H100" s="8">
        <f>(B100^2/1029.4)*(B103-B102)</f>
        <v>1.6738680862638431</v>
      </c>
      <c r="I100" t="s">
        <v>57</v>
      </c>
      <c r="J100" s="354" t="s">
        <v>257</v>
      </c>
      <c r="K100" s="354"/>
      <c r="L100" s="267">
        <f>H100/0.204815</f>
        <v>8.1725854369252406</v>
      </c>
    </row>
    <row r="101" spans="1:19" ht="15.25" thickBot="1" x14ac:dyDescent="1">
      <c r="A101" s="265" t="s">
        <v>249</v>
      </c>
      <c r="B101" s="20">
        <v>7.9210000000000003</v>
      </c>
      <c r="C101" s="40" t="s">
        <v>172</v>
      </c>
      <c r="E101" s="354" t="s">
        <v>256</v>
      </c>
      <c r="F101" s="354"/>
      <c r="G101" s="354"/>
      <c r="H101" s="8">
        <f>(B101^2/1029.4)*(B102-B104)</f>
        <v>3.0475151058869243</v>
      </c>
      <c r="I101" t="s">
        <v>57</v>
      </c>
      <c r="J101" s="354" t="s">
        <v>257</v>
      </c>
      <c r="K101" s="354"/>
      <c r="L101" s="267">
        <f>H101/0.204815</f>
        <v>14.879355056450574</v>
      </c>
    </row>
    <row r="102" spans="1:19" ht="15.25" thickBot="1" x14ac:dyDescent="1">
      <c r="A102" s="1" t="s">
        <v>250</v>
      </c>
      <c r="B102" s="237">
        <v>500</v>
      </c>
      <c r="C102" t="s">
        <v>58</v>
      </c>
      <c r="E102" s="354" t="s">
        <v>259</v>
      </c>
      <c r="F102" s="354"/>
      <c r="G102" s="354"/>
      <c r="H102" s="269">
        <f>H100+H101</f>
        <v>4.7213831921507676</v>
      </c>
      <c r="I102" t="s">
        <v>57</v>
      </c>
      <c r="J102" s="354" t="s">
        <v>37</v>
      </c>
      <c r="K102" s="354"/>
      <c r="L102" s="268">
        <f>L101+L100</f>
        <v>23.051940493375817</v>
      </c>
    </row>
    <row r="103" spans="1:19" ht="15.25" thickBot="1" x14ac:dyDescent="1">
      <c r="A103" s="264" t="s">
        <v>251</v>
      </c>
      <c r="B103" s="237">
        <v>572</v>
      </c>
      <c r="C103" t="s">
        <v>58</v>
      </c>
      <c r="E103" s="354"/>
      <c r="F103" s="354"/>
      <c r="G103" s="354"/>
    </row>
    <row r="104" spans="1:19" ht="15.25" thickBot="1" x14ac:dyDescent="1">
      <c r="A104" s="34" t="s">
        <v>254</v>
      </c>
      <c r="B104" s="237">
        <f>B102-50</f>
        <v>450</v>
      </c>
      <c r="C104" t="s">
        <v>58</v>
      </c>
      <c r="E104" s="421" t="s">
        <v>50</v>
      </c>
      <c r="F104" s="422"/>
      <c r="G104" s="422"/>
      <c r="H104" s="270">
        <f>H102</f>
        <v>4.7213831921507676</v>
      </c>
      <c r="I104" s="271" t="s">
        <v>258</v>
      </c>
      <c r="J104" s="271"/>
      <c r="K104" s="271"/>
      <c r="L104" s="270">
        <f>B107</f>
        <v>1.7398593841072469</v>
      </c>
      <c r="M104" s="271" t="s">
        <v>260</v>
      </c>
      <c r="N104" s="271"/>
      <c r="O104" s="272"/>
    </row>
    <row r="105" spans="1:19" x14ac:dyDescent="0.85">
      <c r="A105" s="265" t="s">
        <v>2</v>
      </c>
      <c r="B105" s="20">
        <v>2.375</v>
      </c>
      <c r="C105" s="40" t="s">
        <v>172</v>
      </c>
    </row>
    <row r="106" spans="1:19" x14ac:dyDescent="0.85">
      <c r="A106" s="262" t="s">
        <v>3</v>
      </c>
      <c r="B106" s="20">
        <v>1.9950000000000001</v>
      </c>
      <c r="C106" t="s">
        <v>172</v>
      </c>
    </row>
    <row r="107" spans="1:19" ht="15.25" thickBot="1" x14ac:dyDescent="1">
      <c r="A107" t="s">
        <v>45</v>
      </c>
      <c r="B107" s="8">
        <f>(B106^2/1029.4)*B104</f>
        <v>1.7398593841072469</v>
      </c>
    </row>
    <row r="108" spans="1:19" ht="15.25" thickBot="1" x14ac:dyDescent="1">
      <c r="A108" s="423" t="s">
        <v>262</v>
      </c>
      <c r="B108" s="424"/>
      <c r="C108" s="424"/>
      <c r="D108" s="424"/>
      <c r="E108" s="424"/>
      <c r="F108" s="424"/>
      <c r="G108" s="424"/>
      <c r="H108" s="424"/>
      <c r="I108" s="425"/>
    </row>
    <row r="109" spans="1:19" x14ac:dyDescent="0.85">
      <c r="A109" s="247" t="s">
        <v>0</v>
      </c>
      <c r="B109" s="331" t="s">
        <v>239</v>
      </c>
      <c r="C109" s="331"/>
      <c r="D109" s="331"/>
      <c r="E109" s="331"/>
      <c r="F109" s="331"/>
      <c r="G109" s="331"/>
      <c r="H109" s="331"/>
      <c r="I109" s="332"/>
    </row>
    <row r="110" spans="1:19" ht="15.25" thickBot="1" x14ac:dyDescent="1">
      <c r="A110" s="1"/>
      <c r="C110" t="s">
        <v>64</v>
      </c>
      <c r="I110" s="2"/>
    </row>
    <row r="111" spans="1:19" x14ac:dyDescent="0.85">
      <c r="A111" s="1" t="s">
        <v>1</v>
      </c>
      <c r="B111" s="20">
        <v>4</v>
      </c>
      <c r="C111" s="41">
        <v>4.5</v>
      </c>
      <c r="D111" s="328" t="s">
        <v>13</v>
      </c>
      <c r="E111" s="329"/>
      <c r="F111" s="329"/>
      <c r="G111" s="329"/>
      <c r="H111" s="329"/>
      <c r="I111" s="333"/>
    </row>
    <row r="112" spans="1:19" x14ac:dyDescent="0.85">
      <c r="A112" s="1" t="s">
        <v>2</v>
      </c>
      <c r="B112" s="20">
        <v>2.375</v>
      </c>
      <c r="C112" s="40" t="s">
        <v>172</v>
      </c>
      <c r="D112" s="1" t="s">
        <v>15</v>
      </c>
      <c r="F112" s="200" t="s">
        <v>16</v>
      </c>
      <c r="G112" s="70" t="s">
        <v>170</v>
      </c>
      <c r="I112" s="201" t="s">
        <v>173</v>
      </c>
    </row>
    <row r="113" spans="1:9" x14ac:dyDescent="0.85">
      <c r="A113" s="1" t="s">
        <v>3</v>
      </c>
      <c r="B113" s="20">
        <v>1.9950000000000001</v>
      </c>
      <c r="C113" t="s">
        <v>172</v>
      </c>
      <c r="D113" s="1" t="s">
        <v>14</v>
      </c>
      <c r="F113" s="20">
        <v>45</v>
      </c>
      <c r="G113" t="s">
        <v>186</v>
      </c>
      <c r="I113" s="201" t="s">
        <v>173</v>
      </c>
    </row>
    <row r="114" spans="1:9" x14ac:dyDescent="0.85">
      <c r="A114" s="1" t="s">
        <v>4</v>
      </c>
      <c r="B114" s="237">
        <v>2490</v>
      </c>
      <c r="C114" t="s">
        <v>171</v>
      </c>
      <c r="D114" s="1" t="s">
        <v>179</v>
      </c>
      <c r="F114" s="6">
        <f>B16/G20</f>
        <v>108.311622517668</v>
      </c>
      <c r="G114" s="354" t="s">
        <v>189</v>
      </c>
      <c r="H114" s="354"/>
      <c r="I114" s="219">
        <v>0</v>
      </c>
    </row>
    <row r="115" spans="1:9" x14ac:dyDescent="0.85">
      <c r="A115" s="1"/>
      <c r="D115" s="1" t="str">
        <f>IF(F115=" "," ","Slurry Yield:")</f>
        <v>Slurry Yield:</v>
      </c>
      <c r="F115" s="8">
        <f>IF(I113="yes"," ",IF(F112="Yes",F113*1.15*0.1781,"Poop"))</f>
        <v>9.2166749999999986</v>
      </c>
      <c r="G115" t="str">
        <f>IF(D115&gt;" ","BBLS"," ")</f>
        <v>BBLS</v>
      </c>
      <c r="H115" t="s">
        <v>195</v>
      </c>
      <c r="I115" s="219"/>
    </row>
    <row r="116" spans="1:9" x14ac:dyDescent="0.85">
      <c r="A116" s="1" t="s">
        <v>5</v>
      </c>
      <c r="B116" s="21">
        <f>(B111^2-B112^2)/1029.4</f>
        <v>1.0063507868661356E-2</v>
      </c>
      <c r="C116" s="53">
        <f>B116*B114</f>
        <v>25.058134592966777</v>
      </c>
      <c r="D116" s="1" t="str">
        <f>IF(F116="  ","Kiss my ass","Slurry Yield:")</f>
        <v>Kiss my ass</v>
      </c>
      <c r="F116" s="215" t="str">
        <f>IF(I113="yes",F113*I115*0.1781,"  ")</f>
        <v xml:space="preserve">  </v>
      </c>
      <c r="G116" t="str">
        <f>IF(D115&gt;" "," ","BBLS ")</f>
        <v xml:space="preserve"> </v>
      </c>
      <c r="H116" t="s">
        <v>196</v>
      </c>
      <c r="I116" s="224">
        <f>I114*F113</f>
        <v>0</v>
      </c>
    </row>
    <row r="117" spans="1:9" x14ac:dyDescent="0.85">
      <c r="A117" s="1" t="s">
        <v>6</v>
      </c>
      <c r="B117" s="21">
        <f>B113^2/1029.4</f>
        <v>3.866354186904993E-3</v>
      </c>
      <c r="C117" s="53">
        <f>B117*B114</f>
        <v>9.6272219253934335</v>
      </c>
      <c r="D117" s="1"/>
      <c r="H117" s="21" t="str">
        <f>IF(I112="Yes","Slurry Vol:"," ")</f>
        <v xml:space="preserve"> </v>
      </c>
      <c r="I117" s="223" t="str">
        <f>IF(I112="Yes",F115," ")</f>
        <v xml:space="preserve"> </v>
      </c>
    </row>
    <row r="118" spans="1:9" ht="15.25" thickBot="1" x14ac:dyDescent="1">
      <c r="A118" s="1" t="s">
        <v>7</v>
      </c>
      <c r="B118" s="21">
        <f>B111^2/1029.4</f>
        <v>1.5543034777540314E-2</v>
      </c>
      <c r="C118" s="53">
        <f>B114*B118</f>
        <v>38.702156596075383</v>
      </c>
      <c r="D118" s="359" t="s">
        <v>19</v>
      </c>
      <c r="E118" s="354"/>
      <c r="F118" s="354"/>
      <c r="G118" s="226">
        <f>R120</f>
        <v>0</v>
      </c>
      <c r="H118" t="s">
        <v>197</v>
      </c>
      <c r="I118" s="219">
        <v>15.8</v>
      </c>
    </row>
    <row r="119" spans="1:9" x14ac:dyDescent="0.85">
      <c r="A119" s="1" t="s">
        <v>70</v>
      </c>
      <c r="C119" s="54">
        <f>C117+C116</f>
        <v>34.685356518360209</v>
      </c>
      <c r="D119" s="1"/>
      <c r="H119" s="17" t="s">
        <v>178</v>
      </c>
      <c r="I119" s="19"/>
    </row>
    <row r="120" spans="1:9" ht="15.25" thickBot="1" x14ac:dyDescent="1">
      <c r="A120" s="1" t="s">
        <v>8</v>
      </c>
      <c r="B120" s="61">
        <f>IF(I113="yes",F116,F115)</f>
        <v>9.2166749999999986</v>
      </c>
      <c r="D120" s="50" t="s">
        <v>75</v>
      </c>
      <c r="G120" s="205">
        <f>(B114-B130)/G20</f>
        <v>19.001890724075217</v>
      </c>
      <c r="H120" s="236">
        <f>B114-(G22*G20)</f>
        <v>2313.8011690286139</v>
      </c>
      <c r="I120" s="5"/>
    </row>
    <row r="121" spans="1:9" x14ac:dyDescent="0.85">
      <c r="A121" s="1"/>
      <c r="D121" s="334" t="s">
        <v>20</v>
      </c>
      <c r="E121" s="335"/>
      <c r="F121" s="335"/>
      <c r="G121" s="335"/>
      <c r="H121" s="335"/>
      <c r="I121" s="358"/>
    </row>
    <row r="122" spans="1:9" x14ac:dyDescent="0.85">
      <c r="A122" s="1" t="s">
        <v>32</v>
      </c>
      <c r="B122" s="6">
        <f>IF(I112="Yes"," ",B120/(B116+B117))</f>
        <v>661.64869136783966</v>
      </c>
      <c r="D122" s="1" t="s">
        <v>21</v>
      </c>
      <c r="F122" s="20">
        <v>4.99</v>
      </c>
      <c r="I122" s="2"/>
    </row>
    <row r="123" spans="1:9" x14ac:dyDescent="0.85">
      <c r="A123" s="1" t="s">
        <v>31</v>
      </c>
      <c r="B123" s="6">
        <f>IF(I112="Yes"," ",B120/B118)</f>
        <v>592.97782781249998</v>
      </c>
      <c r="D123" s="1" t="s">
        <v>22</v>
      </c>
      <c r="F123" s="21">
        <f>F122*F113</f>
        <v>224.55</v>
      </c>
      <c r="I123" s="2"/>
    </row>
    <row r="124" spans="1:9" x14ac:dyDescent="0.85">
      <c r="A124" s="1"/>
      <c r="D124" s="1" t="s">
        <v>23</v>
      </c>
      <c r="F124" s="9">
        <f>F123/42</f>
        <v>5.3464285714285715</v>
      </c>
      <c r="I124" s="2"/>
    </row>
    <row r="125" spans="1:9" x14ac:dyDescent="0.85">
      <c r="A125" s="1" t="s">
        <v>9</v>
      </c>
      <c r="B125" s="8">
        <f>IF(I112="Yes"," ",B122*B116)</f>
        <v>6.658506811869743</v>
      </c>
      <c r="D125" s="1"/>
      <c r="I125" s="2"/>
    </row>
    <row r="126" spans="1:9" ht="15.25" thickBot="1" x14ac:dyDescent="1">
      <c r="A126" s="1" t="s">
        <v>30</v>
      </c>
      <c r="B126" s="8">
        <f>IF(I112="Yes"," ",B122*B117)</f>
        <v>2.5581681881302565</v>
      </c>
      <c r="D126" s="1"/>
      <c r="I126" s="2"/>
    </row>
    <row r="127" spans="1:9" ht="15.25" thickBot="1" x14ac:dyDescent="1">
      <c r="A127" s="1"/>
      <c r="D127" s="368" t="s">
        <v>92</v>
      </c>
      <c r="E127" s="369"/>
      <c r="F127" s="369"/>
      <c r="G127" s="369"/>
      <c r="H127" s="369"/>
      <c r="I127" s="370"/>
    </row>
    <row r="128" spans="1:9" x14ac:dyDescent="0.85">
      <c r="A128" s="1" t="s">
        <v>10</v>
      </c>
      <c r="B128" s="7">
        <f>IF(I112="Yes"," ",B114-B122)</f>
        <v>1828.3513086321605</v>
      </c>
      <c r="D128" s="43" t="s">
        <v>93</v>
      </c>
      <c r="E128" s="44"/>
      <c r="F128" s="62">
        <f>F113</f>
        <v>45</v>
      </c>
      <c r="G128" s="44"/>
      <c r="H128" s="372" t="s">
        <v>97</v>
      </c>
      <c r="I128" s="373"/>
    </row>
    <row r="129" spans="1:9" x14ac:dyDescent="0.85">
      <c r="A129" s="1" t="s">
        <v>11</v>
      </c>
      <c r="B129" s="7">
        <f>IF(I112="Yes"," ",B117*B128)</f>
        <v>7.069053737263177</v>
      </c>
      <c r="D129" s="43" t="s">
        <v>94</v>
      </c>
      <c r="E129" s="45"/>
      <c r="F129" s="62">
        <v>94</v>
      </c>
      <c r="G129" s="44" t="s">
        <v>95</v>
      </c>
      <c r="H129" s="374">
        <f>F128*F129*F130/100</f>
        <v>169.2</v>
      </c>
      <c r="I129" s="375"/>
    </row>
    <row r="130" spans="1:9" ht="15.25" thickBot="1" x14ac:dyDescent="1">
      <c r="A130" s="22" t="s">
        <v>29</v>
      </c>
      <c r="B130" s="238">
        <f>IF(I112="Yes"," ",B114-B123)</f>
        <v>1897.0221721875</v>
      </c>
      <c r="C130" s="10"/>
      <c r="D130" s="376" t="s">
        <v>96</v>
      </c>
      <c r="E130" s="377"/>
      <c r="F130" s="47">
        <v>4</v>
      </c>
      <c r="G130" s="46" t="s">
        <v>98</v>
      </c>
      <c r="H130" s="65" t="s">
        <v>99</v>
      </c>
      <c r="I130" s="66">
        <f>H129/50</f>
        <v>3.3839999999999999</v>
      </c>
    </row>
    <row r="131" spans="1:9" ht="15.25" thickBot="1" x14ac:dyDescent="1">
      <c r="A131" s="28" t="s">
        <v>50</v>
      </c>
      <c r="B131" s="29">
        <f>B120</f>
        <v>9.2166749999999986</v>
      </c>
      <c r="C131" s="371" t="s">
        <v>12</v>
      </c>
      <c r="D131" s="371"/>
      <c r="E131" s="30">
        <f>B129</f>
        <v>7.069053737263177</v>
      </c>
      <c r="F131" s="31" t="s">
        <v>51</v>
      </c>
      <c r="G131" s="31"/>
      <c r="H131" s="32"/>
      <c r="I131" s="2"/>
    </row>
  </sheetData>
  <sheetProtection sheet="1" formatCells="0" formatColumns="0" formatRows="0" insertColumns="0" insertRows="0" deleteColumns="0" deleteRows="0" sort="0"/>
  <mergeCells count="237">
    <mergeCell ref="H129:I129"/>
    <mergeCell ref="D130:E130"/>
    <mergeCell ref="C131:D131"/>
    <mergeCell ref="D111:I111"/>
    <mergeCell ref="G114:H114"/>
    <mergeCell ref="D118:F118"/>
    <mergeCell ref="D121:I121"/>
    <mergeCell ref="D127:I127"/>
    <mergeCell ref="H128:I128"/>
    <mergeCell ref="E102:G102"/>
    <mergeCell ref="J102:K102"/>
    <mergeCell ref="E103:G103"/>
    <mergeCell ref="E104:G104"/>
    <mergeCell ref="A108:I108"/>
    <mergeCell ref="B109:I109"/>
    <mergeCell ref="A99:D99"/>
    <mergeCell ref="E99:L99"/>
    <mergeCell ref="E100:G100"/>
    <mergeCell ref="J100:K100"/>
    <mergeCell ref="E101:G101"/>
    <mergeCell ref="J101:K101"/>
    <mergeCell ref="H87:I87"/>
    <mergeCell ref="H88:I88"/>
    <mergeCell ref="D89:E89"/>
    <mergeCell ref="C90:D90"/>
    <mergeCell ref="D92:E94"/>
    <mergeCell ref="A97:S98"/>
    <mergeCell ref="D80:I80"/>
    <mergeCell ref="J81:K81"/>
    <mergeCell ref="J83:K83"/>
    <mergeCell ref="J84:K84"/>
    <mergeCell ref="J85:K85"/>
    <mergeCell ref="D86:I86"/>
    <mergeCell ref="J86:K86"/>
    <mergeCell ref="D77:F77"/>
    <mergeCell ref="J77:K77"/>
    <mergeCell ref="O77:Q77"/>
    <mergeCell ref="J78:K78"/>
    <mergeCell ref="O78:P78"/>
    <mergeCell ref="J79:K79"/>
    <mergeCell ref="O79:S79"/>
    <mergeCell ref="D70:I70"/>
    <mergeCell ref="L70:N70"/>
    <mergeCell ref="G73:H73"/>
    <mergeCell ref="J74:K74"/>
    <mergeCell ref="J75:K75"/>
    <mergeCell ref="O75:Q76"/>
    <mergeCell ref="J76:K76"/>
    <mergeCell ref="X65:Y65"/>
    <mergeCell ref="J66:K66"/>
    <mergeCell ref="J67:K67"/>
    <mergeCell ref="A68:I68"/>
    <mergeCell ref="J68:K68"/>
    <mergeCell ref="O69:S69"/>
    <mergeCell ref="U62:V62"/>
    <mergeCell ref="W62:X62"/>
    <mergeCell ref="D63:E65"/>
    <mergeCell ref="J63:K63"/>
    <mergeCell ref="U63:V63"/>
    <mergeCell ref="W63:X63"/>
    <mergeCell ref="U64:V64"/>
    <mergeCell ref="W64:X64"/>
    <mergeCell ref="J65:K65"/>
    <mergeCell ref="V65:W65"/>
    <mergeCell ref="J60:K60"/>
    <mergeCell ref="O60:P60"/>
    <mergeCell ref="J61:K61"/>
    <mergeCell ref="O61:S61"/>
    <mergeCell ref="U61:V61"/>
    <mergeCell ref="W61:X61"/>
    <mergeCell ref="J56:K56"/>
    <mergeCell ref="U56:X56"/>
    <mergeCell ref="Y56:Z56"/>
    <mergeCell ref="D57:E59"/>
    <mergeCell ref="J57:K57"/>
    <mergeCell ref="O57:Q58"/>
    <mergeCell ref="U57:X57"/>
    <mergeCell ref="Y57:Z57"/>
    <mergeCell ref="J58:K58"/>
    <mergeCell ref="J59:K59"/>
    <mergeCell ref="U53:X53"/>
    <mergeCell ref="Y53:Z53"/>
    <mergeCell ref="U54:X54"/>
    <mergeCell ref="Y54:Z54"/>
    <mergeCell ref="U55:X55"/>
    <mergeCell ref="Y55:Z55"/>
    <mergeCell ref="O59:Q59"/>
    <mergeCell ref="V59:Z59"/>
    <mergeCell ref="J50:K50"/>
    <mergeCell ref="U50:X50"/>
    <mergeCell ref="Y50:Z50"/>
    <mergeCell ref="D51:E53"/>
    <mergeCell ref="O51:S51"/>
    <mergeCell ref="U51:X51"/>
    <mergeCell ref="Y51:Z51"/>
    <mergeCell ref="L52:N52"/>
    <mergeCell ref="U52:X52"/>
    <mergeCell ref="Y52:Z52"/>
    <mergeCell ref="Y47:Z47"/>
    <mergeCell ref="J48:K48"/>
    <mergeCell ref="U48:X48"/>
    <mergeCell ref="Y48:Z48"/>
    <mergeCell ref="J49:K49"/>
    <mergeCell ref="U49:X49"/>
    <mergeCell ref="Y49:Z49"/>
    <mergeCell ref="U44:X44"/>
    <mergeCell ref="Y44:Z44"/>
    <mergeCell ref="D45:E47"/>
    <mergeCell ref="J45:K45"/>
    <mergeCell ref="U45:X45"/>
    <mergeCell ref="Y45:Z45"/>
    <mergeCell ref="U46:X46"/>
    <mergeCell ref="Y46:Z46"/>
    <mergeCell ref="J47:K47"/>
    <mergeCell ref="U47:X47"/>
    <mergeCell ref="T41:AA41"/>
    <mergeCell ref="J42:K42"/>
    <mergeCell ref="O42:P42"/>
    <mergeCell ref="U42:X42"/>
    <mergeCell ref="Y42:Z42"/>
    <mergeCell ref="J43:K43"/>
    <mergeCell ref="O43:S43"/>
    <mergeCell ref="U43:X43"/>
    <mergeCell ref="Y43:Z43"/>
    <mergeCell ref="D39:E41"/>
    <mergeCell ref="J39:K39"/>
    <mergeCell ref="O39:Q40"/>
    <mergeCell ref="U39:X39"/>
    <mergeCell ref="Y39:Z39"/>
    <mergeCell ref="J40:K40"/>
    <mergeCell ref="U40:X40"/>
    <mergeCell ref="Y40:Z40"/>
    <mergeCell ref="J41:K41"/>
    <mergeCell ref="O41:Q41"/>
    <mergeCell ref="A37:I37"/>
    <mergeCell ref="U37:X37"/>
    <mergeCell ref="Y37:Z37"/>
    <mergeCell ref="D38:E38"/>
    <mergeCell ref="J38:K38"/>
    <mergeCell ref="U38:X38"/>
    <mergeCell ref="Y38:Z38"/>
    <mergeCell ref="L34:N34"/>
    <mergeCell ref="U34:X34"/>
    <mergeCell ref="Y34:Z34"/>
    <mergeCell ref="U35:X35"/>
    <mergeCell ref="Y35:Z35"/>
    <mergeCell ref="U36:X36"/>
    <mergeCell ref="Y36:Z36"/>
    <mergeCell ref="D32:E32"/>
    <mergeCell ref="J32:K32"/>
    <mergeCell ref="U32:X32"/>
    <mergeCell ref="Y32:Z32"/>
    <mergeCell ref="AE32:AG32"/>
    <mergeCell ref="C33:D33"/>
    <mergeCell ref="O33:S33"/>
    <mergeCell ref="U33:X33"/>
    <mergeCell ref="Y33:Z33"/>
    <mergeCell ref="H30:I30"/>
    <mergeCell ref="J30:K30"/>
    <mergeCell ref="U30:X30"/>
    <mergeCell ref="Y30:Z30"/>
    <mergeCell ref="AE30:AG30"/>
    <mergeCell ref="H31:I31"/>
    <mergeCell ref="J31:K31"/>
    <mergeCell ref="U31:X31"/>
    <mergeCell ref="Y31:Z31"/>
    <mergeCell ref="AE31:AG31"/>
    <mergeCell ref="J27:K27"/>
    <mergeCell ref="U27:X27"/>
    <mergeCell ref="Y27:Z27"/>
    <mergeCell ref="U28:X28"/>
    <mergeCell ref="Y28:Z28"/>
    <mergeCell ref="D29:I29"/>
    <mergeCell ref="J29:K29"/>
    <mergeCell ref="U29:X29"/>
    <mergeCell ref="Y29:Z29"/>
    <mergeCell ref="J25:K25"/>
    <mergeCell ref="O25:S25"/>
    <mergeCell ref="U24:X24"/>
    <mergeCell ref="Y25:Z25"/>
    <mergeCell ref="AE25:AG25"/>
    <mergeCell ref="U26:X26"/>
    <mergeCell ref="Y26:Z26"/>
    <mergeCell ref="AE23:AG23"/>
    <mergeCell ref="J24:K24"/>
    <mergeCell ref="O24:P24"/>
    <mergeCell ref="Y24:Z24"/>
    <mergeCell ref="AE24:AG24"/>
    <mergeCell ref="U25:X25"/>
    <mergeCell ref="Y22:Z22"/>
    <mergeCell ref="D23:I23"/>
    <mergeCell ref="J23:K23"/>
    <mergeCell ref="O23:Q23"/>
    <mergeCell ref="U23:X23"/>
    <mergeCell ref="Y23:Z23"/>
    <mergeCell ref="D20:F20"/>
    <mergeCell ref="J20:K20"/>
    <mergeCell ref="U20:X20"/>
    <mergeCell ref="Y20:Z20"/>
    <mergeCell ref="J21:K21"/>
    <mergeCell ref="O21:Q22"/>
    <mergeCell ref="U21:X21"/>
    <mergeCell ref="Y21:Z21"/>
    <mergeCell ref="J22:K22"/>
    <mergeCell ref="U22:X22"/>
    <mergeCell ref="AE17:AG17"/>
    <mergeCell ref="U18:X18"/>
    <mergeCell ref="Y18:Z18"/>
    <mergeCell ref="AE18:AG18"/>
    <mergeCell ref="U19:X19"/>
    <mergeCell ref="Y19:Z19"/>
    <mergeCell ref="G16:H16"/>
    <mergeCell ref="L16:N16"/>
    <mergeCell ref="U16:X16"/>
    <mergeCell ref="Y16:Z16"/>
    <mergeCell ref="U17:X17"/>
    <mergeCell ref="Y17:Z17"/>
    <mergeCell ref="AC13:AG13"/>
    <mergeCell ref="U14:X14"/>
    <mergeCell ref="Y14:Z14"/>
    <mergeCell ref="O15:S15"/>
    <mergeCell ref="U15:X15"/>
    <mergeCell ref="Y15:Z15"/>
    <mergeCell ref="A10:W10"/>
    <mergeCell ref="B11:I11"/>
    <mergeCell ref="J11:S11"/>
    <mergeCell ref="T11:AA11"/>
    <mergeCell ref="Y12:Z12"/>
    <mergeCell ref="D13:I13"/>
    <mergeCell ref="J13:N13"/>
    <mergeCell ref="T13:V13"/>
    <mergeCell ref="W13:X13"/>
    <mergeCell ref="Y13:Z13"/>
    <mergeCell ref="T12:U12"/>
    <mergeCell ref="V12:X12"/>
    <mergeCell ref="AD14:AE14"/>
    <mergeCell ref="AD15:AE15"/>
  </mergeCell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381000</xdr:colOff>
                    <xdr:row>39</xdr:row>
                    <xdr:rowOff>76200</xdr:rowOff>
                  </from>
                  <to>
                    <xdr:col>4</xdr:col>
                    <xdr:colOff>70757</xdr:colOff>
                    <xdr:row>40</xdr:row>
                    <xdr:rowOff>97971</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381000</xdr:colOff>
                    <xdr:row>44</xdr:row>
                    <xdr:rowOff>76200</xdr:rowOff>
                  </from>
                  <to>
                    <xdr:col>4</xdr:col>
                    <xdr:colOff>70757</xdr:colOff>
                    <xdr:row>45</xdr:row>
                    <xdr:rowOff>97971</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381000</xdr:colOff>
                    <xdr:row>50</xdr:row>
                    <xdr:rowOff>76200</xdr:rowOff>
                  </from>
                  <to>
                    <xdr:col>4</xdr:col>
                    <xdr:colOff>70757</xdr:colOff>
                    <xdr:row>51</xdr:row>
                    <xdr:rowOff>89807</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381000</xdr:colOff>
                    <xdr:row>56</xdr:row>
                    <xdr:rowOff>76200</xdr:rowOff>
                  </from>
                  <to>
                    <xdr:col>4</xdr:col>
                    <xdr:colOff>70757</xdr:colOff>
                    <xdr:row>57</xdr:row>
                    <xdr:rowOff>97971</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3</xdr:col>
                    <xdr:colOff>381000</xdr:colOff>
                    <xdr:row>62</xdr:row>
                    <xdr:rowOff>76200</xdr:rowOff>
                  </from>
                  <to>
                    <xdr:col>4</xdr:col>
                    <xdr:colOff>70757</xdr:colOff>
                    <xdr:row>63</xdr:row>
                    <xdr:rowOff>97971</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381000</xdr:colOff>
                    <xdr:row>91</xdr:row>
                    <xdr:rowOff>76200</xdr:rowOff>
                  </from>
                  <to>
                    <xdr:col>4</xdr:col>
                    <xdr:colOff>70757</xdr:colOff>
                    <xdr:row>92</xdr:row>
                    <xdr:rowOff>97971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xr:uid="{549AFDF7-D82F-4ED7-A9FB-400426EA9A12}">
          <x14:formula1>
            <xm:f>'Data Validation'!$D$5:$D$16</xm:f>
          </x14:formula1>
          <xm:sqref>B101</xm:sqref>
        </x14:dataValidation>
        <x14:dataValidation type="list" allowBlank="1" showInputMessage="1" showErrorMessage="1" xr:uid="{B31A90A7-6BF8-410A-9F7F-E8044FED320D}">
          <x14:formula1>
            <xm:f>'Data Validation'!$F$3:$F$16</xm:f>
          </x14:formula1>
          <xm:sqref>B15 B113</xm:sqref>
        </x14:dataValidation>
        <x14:dataValidation type="list" allowBlank="1" showInputMessage="1" showErrorMessage="1" xr:uid="{5E5B720E-CCF4-45DB-94DD-0D0FAAE5A281}">
          <x14:formula1>
            <xm:f>'Data Validation'!$F$5:$F$20</xm:f>
          </x14:formula1>
          <xm:sqref>B72 B106</xm:sqref>
        </x14:dataValidation>
        <x14:dataValidation type="list" allowBlank="1" showInputMessage="1" showErrorMessage="1" xr:uid="{28E7ED42-470C-409D-84B4-66FEFAF81C93}">
          <x14:formula1>
            <xm:f>'Data Validation'!$D$3:$D$16</xm:f>
          </x14:formula1>
          <xm:sqref>B13 B100 B111</xm:sqref>
        </x14:dataValidation>
        <x14:dataValidation type="list" allowBlank="1" showInputMessage="1" showErrorMessage="1" xr:uid="{914E26E5-FAAA-4818-B92C-B0BADD49B03E}">
          <x14:formula1>
            <xm:f>'Data Validation'!$D$4:$D$16</xm:f>
          </x14:formula1>
          <xm:sqref>B70</xm:sqref>
        </x14:dataValidation>
        <x14:dataValidation type="list" allowBlank="1" showInputMessage="1" showErrorMessage="1" xr:uid="{CD0D13BA-7DF0-4686-80F8-61FE2CD6C5F8}">
          <x14:formula1>
            <xm:f>'Data Validation'!$B$3:$B$14</xm:f>
          </x14:formula1>
          <xm:sqref>C13 C100 C111</xm:sqref>
        </x14:dataValidation>
        <x14:dataValidation type="list" allowBlank="1" showInputMessage="1" showErrorMessage="1" xr:uid="{9D88539B-D3E8-4F58-9DBD-A61EDAC7776E}">
          <x14:formula1>
            <xm:f>'Data Validation'!$B$5:$B$14</xm:f>
          </x14:formula1>
          <xm:sqref>C70</xm:sqref>
        </x14:dataValidation>
        <x14:dataValidation type="list" allowBlank="1" showInputMessage="1" showErrorMessage="1" xr:uid="{C45A458D-9057-400F-9B66-6871AD341370}">
          <x14:formula1>
            <xm:f>'Data Validation'!$H$3:$H$23</xm:f>
          </x14:formula1>
          <xm:sqref>B14 B112</xm:sqref>
        </x14:dataValidation>
        <x14:dataValidation type="list" allowBlank="1" showInputMessage="1" showErrorMessage="1" xr:uid="{7CBEC394-11B5-4597-9D45-9FA9F9B6CC46}">
          <x14:formula1>
            <xm:f>'Data Validation'!$L$6:$L$30</xm:f>
          </x14:formula1>
          <xm:sqref>I20 I77 I118</xm:sqref>
        </x14:dataValidation>
        <x14:dataValidation type="list" allowBlank="1" showInputMessage="1" showErrorMessage="1" xr:uid="{D0560E97-7152-4623-8C1C-6F4F99F10A15}">
          <x14:formula1>
            <xm:f>'Data Validation'!$K$5:$K$33</xm:f>
          </x14:formula1>
          <xm:sqref>N29 N83 N65 N47</xm:sqref>
        </x14:dataValidation>
        <x14:dataValidation type="list" allowBlank="1" showInputMessage="1" showErrorMessage="1" xr:uid="{FEFAECC7-EDEE-45DD-85DF-7030397A7893}">
          <x14:formula1>
            <xm:f>'Data Validation'!$J$5:$J$33</xm:f>
          </x14:formula1>
          <xm:sqref>N28 N82 N64 N46</xm:sqref>
        </x14:dataValidation>
        <x14:dataValidation type="list" allowBlank="1" showInputMessage="1" showErrorMessage="1" xr:uid="{C06BF001-B047-4106-89EF-730586F2789F}">
          <x14:formula1>
            <xm:f>'Data Validation'!$K$5:$K$28</xm:f>
          </x14:formula1>
          <xm:sqref>I17 I74 I115</xm:sqref>
        </x14:dataValidation>
        <x14:dataValidation type="list" allowBlank="1" showInputMessage="1" showErrorMessage="1" xr:uid="{80F64D92-C275-4715-8200-354D03CA4736}">
          <x14:formula1>
            <xm:f>'Data Validation'!$J$5:$J$29</xm:f>
          </x14:formula1>
          <xm:sqref>I16 I73 I114</xm:sqref>
        </x14:dataValidation>
        <x14:dataValidation type="list" allowBlank="1" showInputMessage="1" showErrorMessage="1" xr:uid="{F20F42AF-5C1C-4E44-A8C1-58334A1105D1}">
          <x14:formula1>
            <xm:f>'Data Validation'!$E$18:$E$25</xm:f>
          </x14:formula1>
          <xm:sqref>Q24 Q78 Q60 Q42</xm:sqref>
        </x14:dataValidation>
        <x14:dataValidation type="list" allowBlank="1" showInputMessage="1" showErrorMessage="1" xr:uid="{4672135E-C321-4803-AD02-6B07AF39E54C}">
          <x14:formula1>
            <xm:f>'Data Validation'!$B$17:$B$26</xm:f>
          </x14:formula1>
          <xm:sqref>F32 F89 F130</xm:sqref>
        </x14:dataValidation>
        <x14:dataValidation type="list" allowBlank="1" showInputMessage="1" showErrorMessage="1" xr:uid="{A54F6F2A-3BBA-498A-8BE0-33E8D34D844E}">
          <x14:formula1>
            <xm:f>'Data Validation'!$H$5:$H$23</xm:f>
          </x14:formula1>
          <xm:sqref>B71 B105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EC1E7-6DD9-4FDA-BA21-3720DAE4D9EA}">
  <dimension ref="A1:J30"/>
  <sheetViews>
    <sheetView workbookViewId="0">
      <selection activeCell="A21" sqref="A21"/>
    </sheetView>
  </sheetViews>
  <sheetFormatPr defaultRowHeight="14.6" x14ac:dyDescent="0.85"/>
  <sheetData>
    <row r="1" spans="1:10" x14ac:dyDescent="0.85">
      <c r="A1" s="496" t="s">
        <v>320</v>
      </c>
      <c r="B1" s="496"/>
      <c r="C1" s="496"/>
      <c r="D1" s="496"/>
      <c r="E1" s="496"/>
      <c r="F1" s="496"/>
      <c r="G1" s="496"/>
      <c r="H1" s="496"/>
      <c r="I1" s="496"/>
      <c r="J1" s="496"/>
    </row>
    <row r="11" spans="1:10" x14ac:dyDescent="0.85">
      <c r="A11">
        <v>1</v>
      </c>
      <c r="B11" t="s">
        <v>325</v>
      </c>
    </row>
    <row r="12" spans="1:10" x14ac:dyDescent="0.85">
      <c r="A12">
        <v>2</v>
      </c>
      <c r="B12" t="s">
        <v>332</v>
      </c>
    </row>
    <row r="13" spans="1:10" x14ac:dyDescent="0.85">
      <c r="A13">
        <v>3</v>
      </c>
      <c r="B13" t="s">
        <v>326</v>
      </c>
    </row>
    <row r="14" spans="1:10" x14ac:dyDescent="0.85">
      <c r="A14">
        <v>4</v>
      </c>
      <c r="B14" t="s">
        <v>327</v>
      </c>
    </row>
    <row r="15" spans="1:10" x14ac:dyDescent="0.85">
      <c r="A15">
        <v>5</v>
      </c>
      <c r="B15" t="s">
        <v>347</v>
      </c>
    </row>
    <row r="16" spans="1:10" x14ac:dyDescent="0.85">
      <c r="A16">
        <v>6</v>
      </c>
      <c r="B16" t="s">
        <v>333</v>
      </c>
    </row>
    <row r="17" spans="1:2" x14ac:dyDescent="0.85">
      <c r="A17">
        <v>7</v>
      </c>
      <c r="B17" t="s">
        <v>321</v>
      </c>
    </row>
    <row r="18" spans="1:2" x14ac:dyDescent="0.85">
      <c r="A18">
        <v>8</v>
      </c>
      <c r="B18" t="s">
        <v>328</v>
      </c>
    </row>
    <row r="19" spans="1:2" x14ac:dyDescent="0.85">
      <c r="A19">
        <v>9</v>
      </c>
      <c r="B19" t="s">
        <v>329</v>
      </c>
    </row>
    <row r="20" spans="1:2" x14ac:dyDescent="0.85">
      <c r="A20">
        <v>10</v>
      </c>
      <c r="B20" t="s">
        <v>322</v>
      </c>
    </row>
    <row r="21" spans="1:2" x14ac:dyDescent="0.85">
      <c r="A21">
        <v>11</v>
      </c>
      <c r="B21" t="s">
        <v>323</v>
      </c>
    </row>
    <row r="22" spans="1:2" x14ac:dyDescent="0.85">
      <c r="A22">
        <v>12</v>
      </c>
      <c r="B22" t="s">
        <v>330</v>
      </c>
    </row>
    <row r="23" spans="1:2" x14ac:dyDescent="0.85">
      <c r="A23">
        <v>13</v>
      </c>
      <c r="B23" t="s">
        <v>331</v>
      </c>
    </row>
    <row r="24" spans="1:2" x14ac:dyDescent="0.85">
      <c r="A24">
        <v>14</v>
      </c>
      <c r="B24" t="s">
        <v>324</v>
      </c>
    </row>
    <row r="25" spans="1:2" x14ac:dyDescent="0.85">
      <c r="A25">
        <v>15</v>
      </c>
      <c r="B25" t="s">
        <v>287</v>
      </c>
    </row>
    <row r="26" spans="1:2" x14ac:dyDescent="0.85"/>
    <row r="27" spans="1:2" x14ac:dyDescent="0.85"/>
    <row r="28" spans="1:2" x14ac:dyDescent="0.85"/>
    <row r="29" spans="1:2" x14ac:dyDescent="0.85"/>
    <row r="30" spans="1:2" x14ac:dyDescent="0.85"/>
  </sheetData>
  <mergeCells count="1">
    <mergeCell ref="A1:J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C10AA-270D-4567-8ED0-2FF7CFFA71B6}">
  <dimension ref="A1:AH131"/>
  <sheetViews>
    <sheetView showGridLines="0" topLeftCell="A110" zoomScale="70" zoomScaleNormal="70" workbookViewId="0">
      <selection activeCell="F113" sqref="F113"/>
    </sheetView>
  </sheetViews>
  <sheetFormatPr defaultRowHeight="14.6" x14ac:dyDescent="0.85"/>
  <cols>
    <col min="1" max="1" width="20.57421875" customWidth="1"/>
    <col min="6" max="6" width="9.57421875" bestFit="1" customWidth="1"/>
    <col min="7" max="7" width="8.3046875" customWidth="1"/>
    <col min="8" max="8" width="8" customWidth="1"/>
    <col min="9" max="9" width="8.15234375" customWidth="1"/>
    <col min="10" max="10" width="7.421875" customWidth="1"/>
    <col min="11" max="11" width="8.15234375" customWidth="1"/>
    <col min="16" max="16" width="9.57421875" bestFit="1" customWidth="1"/>
    <col min="17" max="17" width="10.57421875" bestFit="1" customWidth="1"/>
    <col min="18" max="18" width="10.3046875" customWidth="1"/>
    <col min="19" max="19" width="1.8046875" customWidth="1"/>
    <col min="20" max="20" width="6.8046875" customWidth="1"/>
    <col min="24" max="24" width="32.265625" customWidth="1"/>
  </cols>
  <sheetData>
    <row r="1" spans="1:34" x14ac:dyDescent="0.85">
      <c r="A1" s="500" t="s">
        <v>265</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row>
    <row r="2" spans="1:34" x14ac:dyDescent="0.85">
      <c r="A2" s="500"/>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row>
    <row r="3" spans="1:34" x14ac:dyDescent="0.85">
      <c r="A3" s="500"/>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row>
    <row r="4" spans="1:34" x14ac:dyDescent="0.85">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row>
    <row r="5" spans="1:34" x14ac:dyDescent="0.85">
      <c r="A5" s="500"/>
      <c r="B5" s="500"/>
      <c r="C5" s="500"/>
      <c r="D5" s="500"/>
      <c r="E5" s="500"/>
      <c r="F5" s="500"/>
      <c r="G5" s="500"/>
      <c r="H5" s="500"/>
      <c r="I5" s="500"/>
      <c r="J5" s="500"/>
      <c r="K5" s="500"/>
      <c r="L5" s="500"/>
      <c r="M5" s="500"/>
      <c r="N5" s="500"/>
      <c r="O5" s="500"/>
      <c r="P5" s="500"/>
      <c r="Q5" s="500"/>
      <c r="R5" s="500"/>
      <c r="S5" s="500"/>
      <c r="T5" s="500"/>
      <c r="U5" s="500"/>
      <c r="V5" s="500"/>
      <c r="W5" s="500"/>
      <c r="X5" s="500"/>
      <c r="Y5" s="500"/>
      <c r="Z5" s="500"/>
      <c r="AA5" s="500"/>
    </row>
    <row r="6" spans="1:34" x14ac:dyDescent="0.85">
      <c r="A6" s="500"/>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row>
    <row r="9" spans="1:34" x14ac:dyDescent="0.85">
      <c r="A9" s="497" t="s">
        <v>266</v>
      </c>
      <c r="B9" s="497"/>
      <c r="C9" s="497"/>
      <c r="D9" s="497"/>
      <c r="E9" s="497"/>
      <c r="F9" s="497"/>
      <c r="G9" s="497"/>
      <c r="H9" s="497"/>
      <c r="I9" s="497"/>
      <c r="J9" s="497"/>
      <c r="K9" s="497"/>
      <c r="L9" s="497"/>
      <c r="M9" s="497"/>
      <c r="N9" s="497"/>
      <c r="O9" s="497"/>
      <c r="P9" s="497"/>
      <c r="Q9" s="497"/>
      <c r="R9" s="497"/>
      <c r="S9" s="497"/>
      <c r="T9" s="497"/>
      <c r="U9" s="497"/>
      <c r="V9" s="497"/>
    </row>
    <row r="10" spans="1:34" ht="16.5" customHeight="1" thickBot="1" x14ac:dyDescent="1">
      <c r="A10" s="497"/>
      <c r="B10" s="497"/>
      <c r="C10" s="497"/>
      <c r="D10" s="497"/>
      <c r="E10" s="497"/>
      <c r="F10" s="497"/>
      <c r="G10" s="497"/>
      <c r="H10" s="497"/>
      <c r="I10" s="497"/>
      <c r="J10" s="497"/>
      <c r="K10" s="497"/>
      <c r="L10" s="497"/>
      <c r="M10" s="497"/>
      <c r="N10" s="497"/>
      <c r="O10" s="497"/>
      <c r="P10" s="497"/>
      <c r="Q10" s="497"/>
      <c r="R10" s="497"/>
      <c r="S10" s="497"/>
      <c r="T10" s="497"/>
      <c r="U10" s="497"/>
      <c r="V10" s="497"/>
    </row>
    <row r="11" spans="1:34" x14ac:dyDescent="0.85">
      <c r="A11" s="247" t="s">
        <v>0</v>
      </c>
      <c r="B11" s="331" t="s">
        <v>239</v>
      </c>
      <c r="C11" s="331"/>
      <c r="D11" s="331"/>
      <c r="E11" s="331"/>
      <c r="F11" s="331"/>
      <c r="G11" s="331"/>
      <c r="H11" s="331"/>
      <c r="I11" s="332"/>
      <c r="J11" s="328" t="s">
        <v>91</v>
      </c>
      <c r="K11" s="329"/>
      <c r="L11" s="329"/>
      <c r="M11" s="329"/>
      <c r="N11" s="329"/>
      <c r="O11" s="329"/>
      <c r="P11" s="329"/>
      <c r="Q11" s="329"/>
      <c r="R11" s="329"/>
      <c r="S11" s="333"/>
      <c r="T11" s="334" t="s">
        <v>174</v>
      </c>
      <c r="U11" s="335"/>
      <c r="V11" s="335"/>
      <c r="W11" s="335"/>
      <c r="X11" s="335"/>
      <c r="Y11" s="335"/>
      <c r="Z11" s="335"/>
      <c r="AA11" s="335"/>
    </row>
    <row r="12" spans="1:34" ht="15.25" thickBot="1" x14ac:dyDescent="1">
      <c r="A12" s="1"/>
      <c r="C12" t="s">
        <v>64</v>
      </c>
      <c r="I12" s="2"/>
      <c r="J12" s="1"/>
      <c r="S12" s="2"/>
      <c r="T12" s="346" t="s">
        <v>267</v>
      </c>
      <c r="U12" s="347"/>
      <c r="V12" s="348" t="s">
        <v>266</v>
      </c>
      <c r="W12" s="348"/>
      <c r="X12" s="349"/>
      <c r="Y12" s="336" t="s">
        <v>185</v>
      </c>
      <c r="Z12" s="337"/>
      <c r="AA12" s="214">
        <v>58</v>
      </c>
      <c r="AB12" s="217"/>
      <c r="AC12" s="274"/>
      <c r="AD12" s="274"/>
      <c r="AE12" s="274"/>
      <c r="AF12" s="274"/>
      <c r="AG12" s="274"/>
      <c r="AH12" s="274"/>
    </row>
    <row r="13" spans="1:34" ht="15.25" thickBot="1" x14ac:dyDescent="1">
      <c r="A13" s="1" t="s">
        <v>1</v>
      </c>
      <c r="B13" s="20">
        <v>4.0519999999999996</v>
      </c>
      <c r="C13" s="41">
        <v>4.5</v>
      </c>
      <c r="D13" s="328" t="s">
        <v>13</v>
      </c>
      <c r="E13" s="329"/>
      <c r="F13" s="329"/>
      <c r="G13" s="329"/>
      <c r="H13" s="329"/>
      <c r="I13" s="333"/>
      <c r="J13" s="338" t="s">
        <v>33</v>
      </c>
      <c r="K13" s="339"/>
      <c r="L13" s="339"/>
      <c r="M13" s="339"/>
      <c r="N13" s="340"/>
      <c r="S13" s="202"/>
      <c r="T13" s="341" t="s">
        <v>246</v>
      </c>
      <c r="U13" s="342"/>
      <c r="V13" s="342"/>
      <c r="W13" s="343">
        <f ca="1">TODAY()</f>
        <v>46095</v>
      </c>
      <c r="X13" s="344"/>
      <c r="Y13" s="345" t="s">
        <v>184</v>
      </c>
      <c r="Z13" s="345"/>
      <c r="AA13" s="211"/>
      <c r="AC13" s="498"/>
      <c r="AD13" s="498"/>
      <c r="AE13" s="498"/>
      <c r="AF13" s="498"/>
      <c r="AG13" s="498"/>
      <c r="AH13" s="274"/>
    </row>
    <row r="14" spans="1:34" ht="15.25" thickBot="1" x14ac:dyDescent="1">
      <c r="A14" s="1" t="s">
        <v>2</v>
      </c>
      <c r="B14" s="20">
        <v>2.375</v>
      </c>
      <c r="C14" s="40" t="s">
        <v>172</v>
      </c>
      <c r="D14" s="1" t="s">
        <v>15</v>
      </c>
      <c r="F14" s="200" t="s">
        <v>16</v>
      </c>
      <c r="G14" s="70" t="s">
        <v>170</v>
      </c>
      <c r="I14" s="201" t="s">
        <v>173</v>
      </c>
      <c r="J14" s="1"/>
      <c r="L14" s="209" t="s">
        <v>181</v>
      </c>
      <c r="M14" s="18"/>
      <c r="N14" s="210">
        <v>0</v>
      </c>
      <c r="S14" s="4"/>
      <c r="T14" s="212" t="str">
        <f>IF(U14&gt;0,"1"," ")</f>
        <v>1</v>
      </c>
      <c r="U14" s="325" t="s">
        <v>274</v>
      </c>
      <c r="V14" s="325"/>
      <c r="W14" s="325"/>
      <c r="X14" s="325"/>
      <c r="Y14" s="327"/>
      <c r="Z14" s="327"/>
      <c r="AA14" s="213">
        <f>AA12-Y14</f>
        <v>58</v>
      </c>
      <c r="AC14" s="274"/>
      <c r="AD14" s="274"/>
      <c r="AE14" s="274"/>
      <c r="AF14" s="274"/>
      <c r="AG14" s="274"/>
      <c r="AH14" s="274"/>
    </row>
    <row r="15" spans="1:34" ht="15.25" thickBot="1" x14ac:dyDescent="1">
      <c r="A15" s="1" t="s">
        <v>3</v>
      </c>
      <c r="B15" s="20">
        <v>1.9950000000000001</v>
      </c>
      <c r="C15" t="s">
        <v>172</v>
      </c>
      <c r="D15" s="1" t="s">
        <v>14</v>
      </c>
      <c r="F15" s="20">
        <v>10</v>
      </c>
      <c r="G15" t="s">
        <v>186</v>
      </c>
      <c r="I15" s="201" t="s">
        <v>173</v>
      </c>
      <c r="J15" s="23" t="s">
        <v>34</v>
      </c>
      <c r="K15" s="24"/>
      <c r="L15" s="3" t="s">
        <v>182</v>
      </c>
      <c r="M15" s="76">
        <f>R22</f>
        <v>31.206253968253943</v>
      </c>
      <c r="N15" s="5" t="s">
        <v>183</v>
      </c>
      <c r="O15" s="328" t="s">
        <v>81</v>
      </c>
      <c r="P15" s="329"/>
      <c r="Q15" s="329"/>
      <c r="R15" s="329"/>
      <c r="S15" s="329"/>
      <c r="T15" s="212">
        <f>IF(U15&gt;0,T14+1," ")</f>
        <v>2</v>
      </c>
      <c r="U15" s="325" t="s">
        <v>268</v>
      </c>
      <c r="V15" s="325"/>
      <c r="W15" s="325"/>
      <c r="X15" s="325"/>
      <c r="Y15" s="326"/>
      <c r="Z15" s="327"/>
      <c r="AA15" s="213">
        <f>AA14-Y15</f>
        <v>58</v>
      </c>
      <c r="AC15" s="275"/>
      <c r="AD15" s="275"/>
      <c r="AE15" s="275"/>
      <c r="AF15" s="275"/>
      <c r="AG15" s="276"/>
      <c r="AH15" s="274"/>
    </row>
    <row r="16" spans="1:34" x14ac:dyDescent="0.85">
      <c r="A16" s="1" t="s">
        <v>4</v>
      </c>
      <c r="B16" s="237">
        <v>584</v>
      </c>
      <c r="C16" t="s">
        <v>171</v>
      </c>
      <c r="D16" s="1" t="s">
        <v>179</v>
      </c>
      <c r="F16" s="6">
        <f>B16/G20</f>
        <v>18.714197500094116</v>
      </c>
      <c r="G16" s="354" t="s">
        <v>189</v>
      </c>
      <c r="H16" s="354"/>
      <c r="I16" s="219">
        <v>0</v>
      </c>
      <c r="J16" s="1" t="s">
        <v>35</v>
      </c>
      <c r="K16" s="237">
        <v>0</v>
      </c>
      <c r="L16" s="355" t="s">
        <v>65</v>
      </c>
      <c r="M16" s="356"/>
      <c r="N16" s="357"/>
      <c r="O16" s="1" t="s">
        <v>15</v>
      </c>
      <c r="Q16" s="52" t="s">
        <v>16</v>
      </c>
      <c r="T16" s="212">
        <f t="shared" ref="T16:T40" si="0">IF(U16&gt;0,T15+1," ")</f>
        <v>3</v>
      </c>
      <c r="U16" s="325" t="s">
        <v>269</v>
      </c>
      <c r="V16" s="325"/>
      <c r="W16" s="325"/>
      <c r="X16" s="325"/>
      <c r="Y16" s="326">
        <f>AA15-18</f>
        <v>40</v>
      </c>
      <c r="Z16" s="327"/>
      <c r="AA16" s="213">
        <f t="shared" ref="AA16:AA40" si="1">AA15-Y16</f>
        <v>18</v>
      </c>
      <c r="AC16" s="277"/>
      <c r="AD16" s="278"/>
      <c r="AE16" s="274"/>
      <c r="AF16" s="274"/>
      <c r="AG16" s="274"/>
      <c r="AH16" s="274"/>
    </row>
    <row r="17" spans="1:34" ht="15.25" thickBot="1" x14ac:dyDescent="1">
      <c r="A17" s="1"/>
      <c r="D17" s="1" t="str">
        <f>IF(F17=" "," ","Slurry Yield:")</f>
        <v>Slurry Yield:</v>
      </c>
      <c r="F17" s="8">
        <f>IF(I15="yes"," ",IF(F14="Yes",F15*1.15*0.1781,"Poop"))</f>
        <v>2.0481500000000001</v>
      </c>
      <c r="G17" t="str">
        <f>IF(D17&gt;" ","BBLS"," ")</f>
        <v>BBLS</v>
      </c>
      <c r="H17" t="s">
        <v>195</v>
      </c>
      <c r="I17" s="219"/>
      <c r="J17" s="1" t="s">
        <v>36</v>
      </c>
      <c r="K17" s="73">
        <f>(K16/R22)</f>
        <v>0</v>
      </c>
      <c r="L17" s="68" t="s">
        <v>101</v>
      </c>
      <c r="M17" s="77">
        <f>K17-K35</f>
        <v>-118.40575301857493</v>
      </c>
      <c r="N17" s="67" t="s">
        <v>100</v>
      </c>
      <c r="O17" s="1" t="s">
        <v>14</v>
      </c>
      <c r="Q17" s="20">
        <v>0</v>
      </c>
      <c r="R17" t="s">
        <v>110</v>
      </c>
      <c r="T17" s="212">
        <f t="shared" si="0"/>
        <v>4</v>
      </c>
      <c r="U17" s="325" t="s">
        <v>270</v>
      </c>
      <c r="V17" s="325"/>
      <c r="W17" s="325"/>
      <c r="X17" s="325"/>
      <c r="Y17" s="326">
        <v>18</v>
      </c>
      <c r="Z17" s="327"/>
      <c r="AA17" s="213">
        <f t="shared" si="1"/>
        <v>0</v>
      </c>
      <c r="AC17" s="277"/>
      <c r="AD17" s="279"/>
      <c r="AE17" s="350"/>
      <c r="AF17" s="350"/>
      <c r="AG17" s="350"/>
      <c r="AH17" s="274"/>
    </row>
    <row r="18" spans="1:34" ht="15.25" thickBot="1" x14ac:dyDescent="1">
      <c r="A18" s="1" t="s">
        <v>5</v>
      </c>
      <c r="B18" s="21">
        <f>(B13^2-B14^2)/1029.4</f>
        <v>1.0470253545754806E-2</v>
      </c>
      <c r="C18" s="53">
        <f>B18*B16</f>
        <v>6.1146280707208067</v>
      </c>
      <c r="D18" s="1" t="str">
        <f>IF(F18="  ","Kiss my ass","Slurry Yield:")</f>
        <v>Kiss my ass</v>
      </c>
      <c r="F18" s="215" t="str">
        <f>IF(I15="yes",F15*I17*0.1781,"  ")</f>
        <v xml:space="preserve">  </v>
      </c>
      <c r="G18" t="str">
        <f>IF(D17&gt;" "," ","BBLS ")</f>
        <v xml:space="preserve"> </v>
      </c>
      <c r="H18" t="s">
        <v>196</v>
      </c>
      <c r="I18" s="224">
        <f>I16*F15</f>
        <v>0</v>
      </c>
      <c r="J18" s="74" t="s">
        <v>108</v>
      </c>
      <c r="K18" s="24"/>
      <c r="L18" s="78">
        <v>0</v>
      </c>
      <c r="M18" s="75" t="s">
        <v>48</v>
      </c>
      <c r="N18" s="42" t="s">
        <v>47</v>
      </c>
      <c r="O18" s="1"/>
      <c r="T18" s="212">
        <f t="shared" si="0"/>
        <v>5</v>
      </c>
      <c r="U18" s="325" t="s">
        <v>271</v>
      </c>
      <c r="V18" s="325"/>
      <c r="W18" s="325"/>
      <c r="X18" s="325"/>
      <c r="Y18" s="326"/>
      <c r="Z18" s="327"/>
      <c r="AA18" s="213">
        <f t="shared" si="1"/>
        <v>0</v>
      </c>
      <c r="AC18" s="277"/>
      <c r="AD18" s="279"/>
      <c r="AE18" s="353"/>
      <c r="AF18" s="353"/>
      <c r="AG18" s="353"/>
      <c r="AH18" s="274"/>
    </row>
    <row r="19" spans="1:34" x14ac:dyDescent="0.85">
      <c r="A19" s="1" t="s">
        <v>6</v>
      </c>
      <c r="B19" s="21">
        <f>B15^2/1029.4</f>
        <v>3.866354186904993E-3</v>
      </c>
      <c r="C19" s="53">
        <f>B19*B16</f>
        <v>2.2579508451525161</v>
      </c>
      <c r="D19" s="1"/>
      <c r="H19" s="21" t="str">
        <f>IF(I14="Yes","Slurry Vol:"," ")</f>
        <v xml:space="preserve"> </v>
      </c>
      <c r="I19" s="223" t="str">
        <f>IF(I14="Yes",F17," ")</f>
        <v xml:space="preserve"> </v>
      </c>
      <c r="J19" s="1"/>
      <c r="K19" s="24"/>
      <c r="M19" s="27" t="s">
        <v>41</v>
      </c>
      <c r="N19" s="27" t="s">
        <v>40</v>
      </c>
      <c r="O19" s="1" t="s">
        <v>17</v>
      </c>
      <c r="Q19" s="8">
        <f>IF(Q16="Yes",Q17*1.15*0.1781,"Poop")</f>
        <v>0</v>
      </c>
      <c r="R19" t="s">
        <v>18</v>
      </c>
      <c r="T19" s="212">
        <f t="shared" si="0"/>
        <v>6</v>
      </c>
      <c r="U19" s="325" t="s">
        <v>272</v>
      </c>
      <c r="V19" s="325"/>
      <c r="W19" s="325"/>
      <c r="X19" s="325"/>
      <c r="Y19" s="363">
        <v>-18</v>
      </c>
      <c r="Z19" s="499"/>
      <c r="AA19" s="213">
        <f t="shared" si="1"/>
        <v>18</v>
      </c>
      <c r="AC19" s="277"/>
      <c r="AD19" s="278"/>
      <c r="AE19" s="274"/>
      <c r="AF19" s="274"/>
      <c r="AG19" s="274"/>
      <c r="AH19" s="274"/>
    </row>
    <row r="20" spans="1:34" ht="15.25" thickBot="1" x14ac:dyDescent="1">
      <c r="A20" s="1" t="s">
        <v>7</v>
      </c>
      <c r="B20" s="21">
        <f>B13^2/1029.4</f>
        <v>1.5949780454633765E-2</v>
      </c>
      <c r="C20" s="53">
        <f>B16*B20</f>
        <v>9.3146717855061194</v>
      </c>
      <c r="D20" s="359" t="s">
        <v>19</v>
      </c>
      <c r="E20" s="354"/>
      <c r="F20" s="354"/>
      <c r="G20" s="226">
        <f>R22</f>
        <v>31.206253968253943</v>
      </c>
      <c r="H20" t="s">
        <v>197</v>
      </c>
      <c r="I20" s="219">
        <v>15.8</v>
      </c>
      <c r="J20" s="359" t="s">
        <v>37</v>
      </c>
      <c r="K20" s="354"/>
      <c r="L20" s="20">
        <v>0</v>
      </c>
      <c r="M20" s="25">
        <f>(L20*F24)/42</f>
        <v>0</v>
      </c>
      <c r="N20" s="26">
        <f>IF(N27="Yes",L20*N29*0.1781,L20*1.15*0.1781)</f>
        <v>0</v>
      </c>
      <c r="O20" s="1"/>
      <c r="T20" s="212">
        <f t="shared" si="0"/>
        <v>7</v>
      </c>
      <c r="U20" s="325" t="s">
        <v>275</v>
      </c>
      <c r="V20" s="325"/>
      <c r="W20" s="325"/>
      <c r="X20" s="325"/>
      <c r="Y20" s="326"/>
      <c r="Z20" s="327"/>
      <c r="AA20" s="213">
        <f t="shared" si="1"/>
        <v>18</v>
      </c>
      <c r="AC20" s="277"/>
      <c r="AD20" s="278"/>
      <c r="AE20" s="274"/>
      <c r="AF20" s="274"/>
      <c r="AG20" s="274"/>
      <c r="AH20" s="274"/>
    </row>
    <row r="21" spans="1:34" x14ac:dyDescent="0.85">
      <c r="A21" s="1" t="s">
        <v>70</v>
      </c>
      <c r="C21" s="54">
        <f>C19+C18</f>
        <v>8.3725789158733228</v>
      </c>
      <c r="D21" s="1"/>
      <c r="H21" s="17" t="s">
        <v>178</v>
      </c>
      <c r="I21" s="19"/>
      <c r="J21" s="359" t="s">
        <v>38</v>
      </c>
      <c r="K21" s="354"/>
      <c r="L21" s="62">
        <f>Q17</f>
        <v>0</v>
      </c>
      <c r="M21" s="25">
        <f>(L21*F24)/42</f>
        <v>0</v>
      </c>
      <c r="N21" s="26">
        <f>N20-N22</f>
        <v>0</v>
      </c>
      <c r="O21" s="359" t="s">
        <v>19</v>
      </c>
      <c r="P21" s="354"/>
      <c r="Q21" s="354"/>
      <c r="T21" s="212">
        <f t="shared" si="0"/>
        <v>8</v>
      </c>
      <c r="U21" s="325" t="s">
        <v>276</v>
      </c>
      <c r="V21" s="325"/>
      <c r="W21" s="325"/>
      <c r="X21" s="325"/>
      <c r="Y21" s="326">
        <v>4</v>
      </c>
      <c r="Z21" s="327"/>
      <c r="AA21" s="213">
        <f t="shared" si="1"/>
        <v>14</v>
      </c>
      <c r="AC21" s="277"/>
      <c r="AD21" s="280"/>
      <c r="AE21" s="274"/>
      <c r="AF21" s="274"/>
      <c r="AG21" s="274"/>
      <c r="AH21" s="274"/>
    </row>
    <row r="22" spans="1:34" ht="15.25" thickBot="1" x14ac:dyDescent="1">
      <c r="A22" s="1" t="s">
        <v>8</v>
      </c>
      <c r="B22" s="61">
        <f>IF(I15="yes",F18,F17)</f>
        <v>2.0481500000000001</v>
      </c>
      <c r="D22" s="50" t="s">
        <v>75</v>
      </c>
      <c r="G22" s="205">
        <f>(B16-B32)/G20</f>
        <v>4.1149580460214894</v>
      </c>
      <c r="H22" s="236">
        <f>B16-(G22*G20)</f>
        <v>455.58757414714341</v>
      </c>
      <c r="I22" s="5"/>
      <c r="J22" s="359" t="s">
        <v>39</v>
      </c>
      <c r="K22" s="354"/>
      <c r="L22" s="63">
        <f>L20-L21</f>
        <v>0</v>
      </c>
      <c r="M22" s="25">
        <f>(L22*F24)/42</f>
        <v>0</v>
      </c>
      <c r="N22" s="26">
        <f>IF(N27="Yes",N29*0.1781*L22,L22*1.15*0.1781)</f>
        <v>0</v>
      </c>
      <c r="O22" s="359"/>
      <c r="P22" s="354"/>
      <c r="Q22" s="354"/>
      <c r="R22" s="199">
        <f>'TMR 30-24 Tally'!I16</f>
        <v>31.206253968253943</v>
      </c>
      <c r="T22" s="212">
        <f t="shared" si="0"/>
        <v>9</v>
      </c>
      <c r="U22" s="325" t="s">
        <v>277</v>
      </c>
      <c r="V22" s="325"/>
      <c r="W22" s="325"/>
      <c r="X22" s="325"/>
      <c r="Y22" s="326"/>
      <c r="Z22" s="327"/>
      <c r="AA22" s="213">
        <f t="shared" si="1"/>
        <v>14</v>
      </c>
      <c r="AB22" s="195"/>
      <c r="AC22" s="275"/>
      <c r="AD22" s="280"/>
      <c r="AE22" s="274"/>
      <c r="AF22" s="274"/>
      <c r="AG22" s="274"/>
      <c r="AH22" s="274"/>
    </row>
    <row r="23" spans="1:34" x14ac:dyDescent="0.85">
      <c r="A23" s="1"/>
      <c r="D23" s="334" t="s">
        <v>20</v>
      </c>
      <c r="E23" s="335"/>
      <c r="F23" s="335"/>
      <c r="G23" s="335"/>
      <c r="H23" s="335"/>
      <c r="I23" s="358"/>
      <c r="J23" s="359" t="s">
        <v>44</v>
      </c>
      <c r="K23" s="354"/>
      <c r="L23" s="57">
        <f>L29-N21</f>
        <v>0</v>
      </c>
      <c r="N23" s="2"/>
      <c r="O23" s="359" t="s">
        <v>82</v>
      </c>
      <c r="P23" s="354"/>
      <c r="Q23" s="354"/>
      <c r="R23" s="8">
        <f>L25</f>
        <v>0</v>
      </c>
      <c r="T23" s="212">
        <f t="shared" si="0"/>
        <v>10</v>
      </c>
      <c r="U23" s="325" t="s">
        <v>273</v>
      </c>
      <c r="V23" s="325"/>
      <c r="W23" s="325"/>
      <c r="X23" s="325"/>
      <c r="Y23" s="326">
        <v>14</v>
      </c>
      <c r="Z23" s="327"/>
      <c r="AA23" s="213">
        <f t="shared" si="1"/>
        <v>0</v>
      </c>
      <c r="AC23" s="277"/>
      <c r="AD23" s="278"/>
      <c r="AE23" s="350"/>
      <c r="AF23" s="350"/>
      <c r="AG23" s="350"/>
      <c r="AH23" s="274"/>
    </row>
    <row r="24" spans="1:34" x14ac:dyDescent="0.85">
      <c r="A24" s="1" t="s">
        <v>32</v>
      </c>
      <c r="B24" s="6">
        <f>IF(I14="Yes"," ",B22/(B18+B19))</f>
        <v>142.86154983052029</v>
      </c>
      <c r="D24" s="1" t="s">
        <v>21</v>
      </c>
      <c r="F24" s="20">
        <v>4.99</v>
      </c>
      <c r="I24" s="2"/>
      <c r="J24" s="359" t="s">
        <v>78</v>
      </c>
      <c r="K24" s="354"/>
      <c r="L24" s="57">
        <f>Q30-L23</f>
        <v>0</v>
      </c>
      <c r="M24" t="s">
        <v>79</v>
      </c>
      <c r="N24" s="2"/>
      <c r="O24" s="365" t="s">
        <v>105</v>
      </c>
      <c r="P24" s="366"/>
      <c r="Q24" s="206" t="s">
        <v>205</v>
      </c>
      <c r="R24" s="49">
        <f>(R23/R22)+2</f>
        <v>2</v>
      </c>
      <c r="T24" s="212" t="str">
        <f t="shared" si="0"/>
        <v xml:space="preserve"> </v>
      </c>
      <c r="U24" s="325"/>
      <c r="V24" s="325"/>
      <c r="W24" s="325"/>
      <c r="X24" s="325"/>
      <c r="Y24" s="326"/>
      <c r="Z24" s="327"/>
      <c r="AA24" s="213">
        <f t="shared" si="1"/>
        <v>0</v>
      </c>
      <c r="AC24" s="277"/>
      <c r="AD24" s="278"/>
      <c r="AE24" s="350"/>
      <c r="AF24" s="350"/>
      <c r="AG24" s="350"/>
      <c r="AH24" s="274"/>
    </row>
    <row r="25" spans="1:34" x14ac:dyDescent="0.85">
      <c r="A25" s="1" t="s">
        <v>31</v>
      </c>
      <c r="B25" s="6">
        <f>IF(I14="Yes"," ",B22/B20)</f>
        <v>128.41242585285661</v>
      </c>
      <c r="D25" s="1" t="s">
        <v>22</v>
      </c>
      <c r="F25" s="21">
        <f>F24*F15</f>
        <v>49.900000000000006</v>
      </c>
      <c r="I25" s="2"/>
      <c r="J25" s="359" t="s">
        <v>42</v>
      </c>
      <c r="K25" s="354"/>
      <c r="L25" s="64">
        <f>N21/B20</f>
        <v>0</v>
      </c>
      <c r="M25" t="s">
        <v>87</v>
      </c>
      <c r="N25" s="2"/>
      <c r="O25" s="334" t="s">
        <v>20</v>
      </c>
      <c r="P25" s="335"/>
      <c r="Q25" s="335"/>
      <c r="R25" s="335"/>
      <c r="S25" s="335"/>
      <c r="T25" s="212" t="str">
        <f t="shared" si="0"/>
        <v xml:space="preserve"> </v>
      </c>
      <c r="U25" s="325"/>
      <c r="V25" s="325"/>
      <c r="W25" s="325"/>
      <c r="X25" s="325"/>
      <c r="Y25" s="326"/>
      <c r="Z25" s="327"/>
      <c r="AA25" s="213">
        <f t="shared" si="1"/>
        <v>0</v>
      </c>
      <c r="AC25" s="277"/>
      <c r="AD25" s="278"/>
      <c r="AE25" s="353"/>
      <c r="AF25" s="353"/>
      <c r="AG25" s="353"/>
      <c r="AH25" s="274"/>
    </row>
    <row r="26" spans="1:34" x14ac:dyDescent="0.85">
      <c r="A26" s="1"/>
      <c r="D26" s="1" t="s">
        <v>23</v>
      </c>
      <c r="F26" s="9">
        <f>F25/42</f>
        <v>1.1880952380952383</v>
      </c>
      <c r="I26" s="2"/>
      <c r="J26" s="1"/>
      <c r="K26" s="24"/>
      <c r="M26" t="s">
        <v>80</v>
      </c>
      <c r="N26" s="2"/>
      <c r="O26" s="1" t="s">
        <v>21</v>
      </c>
      <c r="Q26" s="20">
        <v>4.99</v>
      </c>
      <c r="T26" s="212" t="str">
        <f t="shared" si="0"/>
        <v xml:space="preserve"> </v>
      </c>
      <c r="U26" s="325"/>
      <c r="V26" s="325"/>
      <c r="W26" s="325"/>
      <c r="X26" s="325"/>
      <c r="Y26" s="326"/>
      <c r="Z26" s="327"/>
      <c r="AA26" s="213">
        <f t="shared" si="1"/>
        <v>0</v>
      </c>
      <c r="AC26" s="277"/>
      <c r="AD26" s="278"/>
      <c r="AE26" s="274"/>
      <c r="AF26" s="274"/>
      <c r="AG26" s="274"/>
      <c r="AH26" s="274"/>
    </row>
    <row r="27" spans="1:34" x14ac:dyDescent="0.85">
      <c r="A27" s="1" t="s">
        <v>9</v>
      </c>
      <c r="B27" s="8">
        <f>IF(I14="Yes"," ",B24*B18)</f>
        <v>1.495796648665032</v>
      </c>
      <c r="D27" s="1"/>
      <c r="I27" s="2"/>
      <c r="J27" s="359" t="s">
        <v>43</v>
      </c>
      <c r="K27" s="354"/>
      <c r="L27" s="235">
        <f>K16-L25</f>
        <v>0</v>
      </c>
      <c r="M27" s="220" t="s">
        <v>190</v>
      </c>
      <c r="N27" s="218" t="s">
        <v>173</v>
      </c>
      <c r="O27" s="1" t="s">
        <v>22</v>
      </c>
      <c r="Q27" s="21">
        <f>Q26*Q17</f>
        <v>0</v>
      </c>
      <c r="R27" s="10"/>
      <c r="T27" s="212" t="str">
        <f t="shared" si="0"/>
        <v xml:space="preserve"> </v>
      </c>
      <c r="U27" s="325"/>
      <c r="V27" s="325"/>
      <c r="W27" s="325"/>
      <c r="X27" s="325"/>
      <c r="Y27" s="326"/>
      <c r="Z27" s="327"/>
      <c r="AA27" s="213">
        <f t="shared" si="1"/>
        <v>0</v>
      </c>
      <c r="AC27" s="277"/>
      <c r="AD27" s="278"/>
      <c r="AE27" s="274"/>
      <c r="AF27" s="274"/>
      <c r="AG27" s="274"/>
      <c r="AH27" s="274"/>
    </row>
    <row r="28" spans="1:34" ht="15.25" thickBot="1" x14ac:dyDescent="1">
      <c r="A28" s="1" t="s">
        <v>30</v>
      </c>
      <c r="B28" s="8">
        <f>IF(I14="Yes"," ",B24*B19)</f>
        <v>0.55235335133496843</v>
      </c>
      <c r="D28" s="1"/>
      <c r="I28" s="2"/>
      <c r="J28" s="1"/>
      <c r="K28" s="24"/>
      <c r="M28" s="220" t="s">
        <v>191</v>
      </c>
      <c r="N28" s="219">
        <v>0</v>
      </c>
      <c r="O28" s="1" t="s">
        <v>23</v>
      </c>
      <c r="Q28" s="9">
        <f>Q27/42</f>
        <v>0</v>
      </c>
      <c r="R28" s="10"/>
      <c r="T28" s="212" t="str">
        <f t="shared" si="0"/>
        <v xml:space="preserve"> </v>
      </c>
      <c r="U28" s="325"/>
      <c r="V28" s="325"/>
      <c r="W28" s="325"/>
      <c r="X28" s="325"/>
      <c r="Y28" s="327"/>
      <c r="Z28" s="327"/>
      <c r="AA28" s="213">
        <f t="shared" si="1"/>
        <v>0</v>
      </c>
      <c r="AC28" s="277"/>
      <c r="AD28" s="280"/>
      <c r="AE28" s="274"/>
      <c r="AF28" s="274"/>
      <c r="AG28" s="274"/>
      <c r="AH28" s="274"/>
    </row>
    <row r="29" spans="1:34" ht="15.25" thickBot="1" x14ac:dyDescent="1">
      <c r="A29" s="1"/>
      <c r="D29" s="368" t="s">
        <v>92</v>
      </c>
      <c r="E29" s="369"/>
      <c r="F29" s="369"/>
      <c r="G29" s="369"/>
      <c r="H29" s="369"/>
      <c r="I29" s="370"/>
      <c r="J29" s="359" t="s">
        <v>45</v>
      </c>
      <c r="K29" s="354"/>
      <c r="L29" s="8">
        <f>K16*B19</f>
        <v>0</v>
      </c>
      <c r="M29" s="220" t="s">
        <v>195</v>
      </c>
      <c r="N29" s="219"/>
      <c r="O29" s="17" t="s">
        <v>83</v>
      </c>
      <c r="P29" s="18"/>
      <c r="Q29" s="55">
        <f>Q19</f>
        <v>0</v>
      </c>
      <c r="R29" s="10" t="s">
        <v>86</v>
      </c>
      <c r="T29" s="212" t="str">
        <f t="shared" si="0"/>
        <v xml:space="preserve"> </v>
      </c>
      <c r="U29" s="325"/>
      <c r="V29" s="325"/>
      <c r="W29" s="325"/>
      <c r="X29" s="325"/>
      <c r="Y29" s="326"/>
      <c r="Z29" s="327"/>
      <c r="AA29" s="213">
        <f t="shared" si="1"/>
        <v>0</v>
      </c>
      <c r="AB29" s="10"/>
      <c r="AC29" s="275"/>
      <c r="AD29" s="280"/>
      <c r="AE29" s="274"/>
      <c r="AF29" s="274"/>
      <c r="AG29" s="274"/>
      <c r="AH29" s="274"/>
    </row>
    <row r="30" spans="1:34" ht="15.25" thickBot="1" x14ac:dyDescent="1">
      <c r="A30" s="1" t="s">
        <v>10</v>
      </c>
      <c r="B30" s="7">
        <f>IF(I14="Yes"," ",B16-B24)</f>
        <v>441.13845016947971</v>
      </c>
      <c r="D30" s="43" t="s">
        <v>93</v>
      </c>
      <c r="E30" s="44"/>
      <c r="F30" s="62">
        <f>F15</f>
        <v>10</v>
      </c>
      <c r="G30" s="44"/>
      <c r="H30" s="372" t="s">
        <v>97</v>
      </c>
      <c r="I30" s="373"/>
      <c r="J30" s="359" t="s">
        <v>46</v>
      </c>
      <c r="K30" s="354"/>
      <c r="L30" s="8">
        <f>K16*B18</f>
        <v>0</v>
      </c>
      <c r="M30" s="220" t="s">
        <v>196</v>
      </c>
      <c r="N30" s="225">
        <f>N28*L20</f>
        <v>0</v>
      </c>
      <c r="O30" s="3" t="s">
        <v>84</v>
      </c>
      <c r="P30" s="4"/>
      <c r="Q30" s="56">
        <f>L25*B19</f>
        <v>0</v>
      </c>
      <c r="R30" s="10" t="s">
        <v>85</v>
      </c>
      <c r="T30" s="212" t="str">
        <f t="shared" si="0"/>
        <v xml:space="preserve"> </v>
      </c>
      <c r="U30" s="325"/>
      <c r="V30" s="325"/>
      <c r="W30" s="325"/>
      <c r="X30" s="325"/>
      <c r="Y30" s="326"/>
      <c r="Z30" s="327"/>
      <c r="AA30" s="213">
        <f t="shared" si="1"/>
        <v>0</v>
      </c>
      <c r="AB30" s="195"/>
      <c r="AC30" s="277"/>
      <c r="AD30" s="278"/>
      <c r="AE30" s="350"/>
      <c r="AF30" s="350"/>
      <c r="AG30" s="350"/>
      <c r="AH30" s="274"/>
    </row>
    <row r="31" spans="1:34" ht="15.25" thickBot="1" x14ac:dyDescent="1">
      <c r="A31" s="1" t="s">
        <v>11</v>
      </c>
      <c r="B31" s="7">
        <f>IF(I14="Yes"," ",B19*B30)</f>
        <v>1.7055974938175475</v>
      </c>
      <c r="D31" s="43" t="s">
        <v>94</v>
      </c>
      <c r="E31" s="45"/>
      <c r="F31" s="62">
        <v>94</v>
      </c>
      <c r="G31" s="44" t="s">
        <v>95</v>
      </c>
      <c r="H31" s="374">
        <f>F30*F31*F32/100</f>
        <v>28.2</v>
      </c>
      <c r="I31" s="375"/>
      <c r="J31" s="359" t="s">
        <v>49</v>
      </c>
      <c r="K31" s="354"/>
      <c r="L31" s="9">
        <f>L29+L30</f>
        <v>0</v>
      </c>
      <c r="N31" s="2"/>
      <c r="O31" s="1"/>
      <c r="T31" s="212" t="str">
        <f t="shared" si="0"/>
        <v xml:space="preserve"> </v>
      </c>
      <c r="U31" s="325"/>
      <c r="V31" s="325"/>
      <c r="W31" s="325"/>
      <c r="X31" s="325"/>
      <c r="Y31" s="326"/>
      <c r="Z31" s="327"/>
      <c r="AA31" s="213">
        <f t="shared" si="1"/>
        <v>0</v>
      </c>
      <c r="AC31" s="277"/>
      <c r="AD31" s="278"/>
      <c r="AE31" s="350"/>
      <c r="AF31" s="350"/>
      <c r="AG31" s="350"/>
      <c r="AH31" s="274"/>
    </row>
    <row r="32" spans="1:34" s="10" customFormat="1" ht="15.25" thickBot="1" x14ac:dyDescent="1">
      <c r="A32" s="22" t="s">
        <v>29</v>
      </c>
      <c r="B32" s="238">
        <f>IF(I14="Yes"," ",B16-B25)</f>
        <v>455.58757414714341</v>
      </c>
      <c r="D32" s="376" t="s">
        <v>96</v>
      </c>
      <c r="E32" s="377"/>
      <c r="F32" s="47">
        <v>3</v>
      </c>
      <c r="G32" s="46" t="s">
        <v>98</v>
      </c>
      <c r="H32" s="65" t="s">
        <v>99</v>
      </c>
      <c r="I32" s="66">
        <f>H31/50</f>
        <v>0.56399999999999995</v>
      </c>
      <c r="J32" s="378" t="s">
        <v>240</v>
      </c>
      <c r="K32" s="379"/>
      <c r="L32" s="254">
        <f>((K16-L27)/R22)+1</f>
        <v>1</v>
      </c>
      <c r="M32" s="253">
        <f>K16-(L32*R22)</f>
        <v>-31.206253968253943</v>
      </c>
      <c r="N32" s="16" t="s">
        <v>4</v>
      </c>
      <c r="O32" s="58"/>
      <c r="P32" s="59"/>
      <c r="Q32" s="59"/>
      <c r="R32" s="59"/>
      <c r="S32" s="59"/>
      <c r="T32" s="212" t="str">
        <f t="shared" si="0"/>
        <v xml:space="preserve"> </v>
      </c>
      <c r="U32" s="325"/>
      <c r="V32" s="325"/>
      <c r="W32" s="325"/>
      <c r="X32" s="325"/>
      <c r="Y32" s="326"/>
      <c r="Z32" s="327"/>
      <c r="AA32" s="213">
        <f t="shared" si="1"/>
        <v>0</v>
      </c>
      <c r="AB32"/>
      <c r="AC32" s="277"/>
      <c r="AD32" s="278"/>
      <c r="AE32" s="353"/>
      <c r="AF32" s="353"/>
      <c r="AG32" s="353"/>
      <c r="AH32" s="281"/>
    </row>
    <row r="33" spans="1:34" ht="15.25" thickBot="1" x14ac:dyDescent="1">
      <c r="A33" s="28" t="s">
        <v>50</v>
      </c>
      <c r="B33" s="29">
        <f>B22</f>
        <v>2.0481500000000001</v>
      </c>
      <c r="C33" s="371" t="s">
        <v>12</v>
      </c>
      <c r="D33" s="371"/>
      <c r="E33" s="30">
        <f>B31</f>
        <v>1.7055974938175475</v>
      </c>
      <c r="F33" s="31" t="s">
        <v>51</v>
      </c>
      <c r="G33" s="31"/>
      <c r="H33" s="32"/>
      <c r="I33" s="2"/>
      <c r="J33" s="23" t="s">
        <v>52</v>
      </c>
      <c r="K33" s="24"/>
      <c r="N33" s="2"/>
      <c r="O33" s="328" t="s">
        <v>89</v>
      </c>
      <c r="P33" s="329"/>
      <c r="Q33" s="329"/>
      <c r="R33" s="329"/>
      <c r="S33" s="329"/>
      <c r="T33" s="212" t="str">
        <f t="shared" si="0"/>
        <v xml:space="preserve"> </v>
      </c>
      <c r="U33" s="325"/>
      <c r="V33" s="325"/>
      <c r="W33" s="325"/>
      <c r="X33" s="325"/>
      <c r="Y33" s="327"/>
      <c r="Z33" s="327"/>
      <c r="AA33" s="213">
        <f t="shared" si="1"/>
        <v>0</v>
      </c>
      <c r="AC33" s="277"/>
      <c r="AD33" s="278"/>
      <c r="AE33" s="274"/>
      <c r="AF33" s="274"/>
      <c r="AG33" s="274"/>
      <c r="AH33" s="274"/>
    </row>
    <row r="34" spans="1:34" ht="15.25" thickBot="1" x14ac:dyDescent="1">
      <c r="A34" s="1" t="s">
        <v>109</v>
      </c>
      <c r="B34" s="237">
        <v>0</v>
      </c>
      <c r="I34" s="2"/>
      <c r="J34" s="1" t="s">
        <v>35</v>
      </c>
      <c r="K34" s="237">
        <v>3695</v>
      </c>
      <c r="L34" s="355" t="s">
        <v>65</v>
      </c>
      <c r="M34" s="356"/>
      <c r="N34" s="357"/>
      <c r="O34" s="1" t="s">
        <v>15</v>
      </c>
      <c r="Q34" s="52" t="s">
        <v>16</v>
      </c>
      <c r="T34" s="212" t="str">
        <f t="shared" si="0"/>
        <v xml:space="preserve"> </v>
      </c>
      <c r="U34" s="325"/>
      <c r="V34" s="325"/>
      <c r="W34" s="325"/>
      <c r="X34" s="325"/>
      <c r="Y34" s="327"/>
      <c r="Z34" s="327"/>
      <c r="AA34" s="213">
        <f t="shared" si="1"/>
        <v>0</v>
      </c>
      <c r="AC34" s="277"/>
      <c r="AD34" s="278"/>
      <c r="AE34" s="274"/>
      <c r="AF34" s="274"/>
      <c r="AG34" s="274"/>
      <c r="AH34" s="274"/>
    </row>
    <row r="35" spans="1:34" s="10" customFormat="1" ht="15.25" thickBot="1" x14ac:dyDescent="1">
      <c r="A35" s="11" t="s">
        <v>24</v>
      </c>
      <c r="B35" s="12">
        <f>F15</f>
        <v>10</v>
      </c>
      <c r="C35" s="13" t="s">
        <v>25</v>
      </c>
      <c r="D35" s="14">
        <f>F26</f>
        <v>1.1880952380952383</v>
      </c>
      <c r="E35" s="15" t="s">
        <v>28</v>
      </c>
      <c r="F35" s="15" t="s">
        <v>26</v>
      </c>
      <c r="G35" s="14">
        <f>B33</f>
        <v>2.0481500000000001</v>
      </c>
      <c r="H35" s="15" t="s">
        <v>27</v>
      </c>
      <c r="I35" s="16"/>
      <c r="J35" s="1" t="s">
        <v>36</v>
      </c>
      <c r="K35" s="73">
        <f>K34/R40</f>
        <v>118.40575301857493</v>
      </c>
      <c r="L35" s="68" t="s">
        <v>101</v>
      </c>
      <c r="M35" s="77">
        <f>K35-K53</f>
        <v>2.3713195462448056</v>
      </c>
      <c r="N35" s="67" t="s">
        <v>100</v>
      </c>
      <c r="O35" s="1" t="s">
        <v>14</v>
      </c>
      <c r="P35"/>
      <c r="Q35" s="20">
        <v>10</v>
      </c>
      <c r="R35" t="s">
        <v>110</v>
      </c>
      <c r="S35"/>
      <c r="T35" s="212" t="str">
        <f t="shared" si="0"/>
        <v xml:space="preserve"> </v>
      </c>
      <c r="U35" s="360"/>
      <c r="V35" s="361"/>
      <c r="W35" s="361"/>
      <c r="X35" s="362"/>
      <c r="Y35" s="327"/>
      <c r="Z35" s="327"/>
      <c r="AA35" s="213">
        <f t="shared" si="1"/>
        <v>0</v>
      </c>
      <c r="AB35"/>
      <c r="AC35" s="277"/>
      <c r="AD35" s="281"/>
      <c r="AE35" s="281"/>
      <c r="AF35" s="281"/>
      <c r="AG35" s="281"/>
      <c r="AH35" s="281"/>
    </row>
    <row r="36" spans="1:34" x14ac:dyDescent="0.85">
      <c r="A36" s="1"/>
      <c r="I36" s="2"/>
      <c r="J36" s="1"/>
      <c r="K36" s="24"/>
      <c r="M36" s="42" t="s">
        <v>48</v>
      </c>
      <c r="N36" s="42" t="s">
        <v>47</v>
      </c>
      <c r="O36" s="1"/>
      <c r="T36" s="212" t="str">
        <f t="shared" si="0"/>
        <v xml:space="preserve"> </v>
      </c>
      <c r="U36" s="360"/>
      <c r="V36" s="361"/>
      <c r="W36" s="361"/>
      <c r="X36" s="362"/>
      <c r="Y36" s="363"/>
      <c r="Z36" s="364"/>
      <c r="AA36" s="213">
        <f t="shared" si="1"/>
        <v>0</v>
      </c>
      <c r="AC36" s="277"/>
      <c r="AD36" s="274"/>
      <c r="AE36" s="274"/>
      <c r="AF36" s="274"/>
      <c r="AG36" s="274"/>
      <c r="AH36" s="274"/>
    </row>
    <row r="37" spans="1:34" ht="15.25" thickBot="1" x14ac:dyDescent="1">
      <c r="A37" s="380" t="s">
        <v>237</v>
      </c>
      <c r="B37" s="381"/>
      <c r="C37" s="381"/>
      <c r="D37" s="381"/>
      <c r="E37" s="381"/>
      <c r="F37" s="381"/>
      <c r="G37" s="381"/>
      <c r="H37" s="381"/>
      <c r="I37" s="382"/>
      <c r="J37" s="1"/>
      <c r="K37" s="24"/>
      <c r="M37" s="27" t="s">
        <v>41</v>
      </c>
      <c r="N37" s="27" t="s">
        <v>40</v>
      </c>
      <c r="O37" s="1" t="s">
        <v>17</v>
      </c>
      <c r="Q37" s="8">
        <f>IF(Q34="Yes",Q35*1.15*0.1781,"Poop")</f>
        <v>2.0481500000000001</v>
      </c>
      <c r="R37" t="s">
        <v>18</v>
      </c>
      <c r="T37" s="212" t="str">
        <f t="shared" si="0"/>
        <v xml:space="preserve"> </v>
      </c>
      <c r="U37" s="360"/>
      <c r="V37" s="361"/>
      <c r="W37" s="361"/>
      <c r="X37" s="362"/>
      <c r="Y37" s="367"/>
      <c r="Z37" s="364"/>
      <c r="AA37" s="213">
        <f t="shared" si="1"/>
        <v>0</v>
      </c>
      <c r="AC37" s="277"/>
      <c r="AD37" s="274"/>
      <c r="AE37" s="274"/>
      <c r="AF37" s="274"/>
      <c r="AG37" s="274"/>
      <c r="AH37" s="274"/>
    </row>
    <row r="38" spans="1:34" ht="15.25" thickBot="1" x14ac:dyDescent="1">
      <c r="A38" s="257" t="s">
        <v>241</v>
      </c>
      <c r="B38" s="258" t="s">
        <v>264</v>
      </c>
      <c r="C38" s="38"/>
      <c r="D38" s="383" t="s">
        <v>68</v>
      </c>
      <c r="E38" s="383"/>
      <c r="F38" s="38"/>
      <c r="J38" s="359" t="s">
        <v>37</v>
      </c>
      <c r="K38" s="354"/>
      <c r="L38" s="20">
        <v>85</v>
      </c>
      <c r="M38" s="25">
        <f>(L38*F24)/42</f>
        <v>10.098809523809525</v>
      </c>
      <c r="N38" s="26">
        <f>IF(N45="Yes",L38*N47*0.1781,L38*1.15*0.1781)</f>
        <v>17.409274999999997</v>
      </c>
      <c r="O38" s="1"/>
      <c r="T38" s="212" t="str">
        <f t="shared" si="0"/>
        <v xml:space="preserve"> </v>
      </c>
      <c r="U38" s="360"/>
      <c r="V38" s="361"/>
      <c r="W38" s="361"/>
      <c r="X38" s="362"/>
      <c r="Y38" s="367"/>
      <c r="Z38" s="364"/>
      <c r="AA38" s="213">
        <f t="shared" si="1"/>
        <v>0</v>
      </c>
      <c r="AC38" s="274"/>
      <c r="AD38" s="274"/>
      <c r="AE38" s="274"/>
      <c r="AF38" s="274"/>
      <c r="AG38" s="274"/>
      <c r="AH38" s="274"/>
    </row>
    <row r="39" spans="1:34" x14ac:dyDescent="0.85">
      <c r="A39" s="36" t="s">
        <v>55</v>
      </c>
      <c r="B39" s="260">
        <f>IF(B38="y",M32,B16)</f>
        <v>584</v>
      </c>
      <c r="C39" s="38" t="s">
        <v>58</v>
      </c>
      <c r="D39" s="384"/>
      <c r="E39" s="385"/>
      <c r="F39" s="38"/>
      <c r="J39" s="359" t="s">
        <v>38</v>
      </c>
      <c r="K39" s="354"/>
      <c r="L39" s="62">
        <f>Q35</f>
        <v>10</v>
      </c>
      <c r="M39" s="25">
        <f>(L39*F24)/42</f>
        <v>1.1880952380952383</v>
      </c>
      <c r="N39" s="26">
        <f>N38-N40</f>
        <v>2.0481499999999961</v>
      </c>
      <c r="O39" s="359" t="s">
        <v>19</v>
      </c>
      <c r="P39" s="354"/>
      <c r="Q39" s="354"/>
      <c r="T39" s="212" t="str">
        <f t="shared" si="0"/>
        <v xml:space="preserve"> </v>
      </c>
      <c r="U39" s="360"/>
      <c r="V39" s="361"/>
      <c r="W39" s="361"/>
      <c r="X39" s="362"/>
      <c r="Y39" s="367"/>
      <c r="Z39" s="364"/>
      <c r="AA39" s="213">
        <f t="shared" si="1"/>
        <v>0</v>
      </c>
    </row>
    <row r="40" spans="1:34" x14ac:dyDescent="0.85">
      <c r="A40" s="37" t="s">
        <v>76</v>
      </c>
      <c r="B40" s="237">
        <v>584</v>
      </c>
      <c r="C40" s="38" t="s">
        <v>58</v>
      </c>
      <c r="D40" s="386"/>
      <c r="E40" s="387"/>
      <c r="F40" s="48" t="s">
        <v>73</v>
      </c>
      <c r="G40" s="48" t="s">
        <v>74</v>
      </c>
      <c r="J40" s="359" t="s">
        <v>39</v>
      </c>
      <c r="K40" s="354"/>
      <c r="L40" s="6">
        <f>L38-L39</f>
        <v>75</v>
      </c>
      <c r="M40" s="25">
        <f>(L40*F24)/42</f>
        <v>8.9107142857142865</v>
      </c>
      <c r="N40" s="26">
        <f>IF(N45="Yes",N47*0.1781*L40,L40*1.15*0.1781)</f>
        <v>15.361125000000001</v>
      </c>
      <c r="O40" s="359"/>
      <c r="P40" s="354"/>
      <c r="Q40" s="354"/>
      <c r="R40" s="199">
        <f>R22</f>
        <v>31.206253968253943</v>
      </c>
      <c r="T40" s="212" t="str">
        <f t="shared" si="0"/>
        <v xml:space="preserve"> </v>
      </c>
      <c r="U40" s="360"/>
      <c r="V40" s="361"/>
      <c r="W40" s="361"/>
      <c r="X40" s="362"/>
      <c r="Y40" s="367"/>
      <c r="Z40" s="364"/>
      <c r="AA40" s="213">
        <f t="shared" si="1"/>
        <v>0</v>
      </c>
    </row>
    <row r="41" spans="1:34" ht="15.25" thickBot="1" x14ac:dyDescent="1">
      <c r="A41" s="36" t="s">
        <v>56</v>
      </c>
      <c r="B41" s="239">
        <f>(B39-B40)*B20</f>
        <v>0</v>
      </c>
      <c r="C41" s="38" t="s">
        <v>57</v>
      </c>
      <c r="D41" s="388"/>
      <c r="E41" s="389"/>
      <c r="F41" s="7">
        <f>B41</f>
        <v>0</v>
      </c>
      <c r="G41" s="7">
        <f>B19*(B40)</f>
        <v>2.2579508451525161</v>
      </c>
      <c r="J41" s="359" t="s">
        <v>44</v>
      </c>
      <c r="K41" s="354"/>
      <c r="L41" s="57">
        <f>L47-N39</f>
        <v>12.238028720613952</v>
      </c>
      <c r="N41" s="2"/>
      <c r="O41" s="359" t="s">
        <v>82</v>
      </c>
      <c r="P41" s="354"/>
      <c r="Q41" s="354"/>
      <c r="R41" s="8">
        <f>L43</f>
        <v>128.41242585285636</v>
      </c>
      <c r="S41" s="2"/>
      <c r="T41" s="393" t="s">
        <v>188</v>
      </c>
      <c r="U41" s="394"/>
      <c r="V41" s="394"/>
      <c r="W41" s="394"/>
      <c r="X41" s="394"/>
      <c r="Y41" s="394"/>
      <c r="Z41" s="394"/>
      <c r="AA41" s="394"/>
    </row>
    <row r="42" spans="1:34" x14ac:dyDescent="0.85">
      <c r="A42" s="36" t="s">
        <v>59</v>
      </c>
      <c r="B42" s="239">
        <f>(7*B41)/13.7</f>
        <v>0</v>
      </c>
      <c r="C42" s="38" t="s">
        <v>60</v>
      </c>
      <c r="D42" s="69" t="s">
        <v>102</v>
      </c>
      <c r="E42" s="38"/>
      <c r="F42" s="249">
        <f>L27</f>
        <v>0</v>
      </c>
      <c r="J42" s="359" t="s">
        <v>78</v>
      </c>
      <c r="K42" s="354"/>
      <c r="L42" s="57">
        <f>Q48-L41</f>
        <v>1.5516620796531786</v>
      </c>
      <c r="M42" t="s">
        <v>79</v>
      </c>
      <c r="N42" s="2"/>
      <c r="O42" s="365" t="s">
        <v>105</v>
      </c>
      <c r="P42" s="366"/>
      <c r="Q42" s="207" t="s">
        <v>176</v>
      </c>
      <c r="R42" s="49">
        <f>(R41/R40)+2</f>
        <v>6.1149580460214814</v>
      </c>
      <c r="S42" s="2"/>
      <c r="T42" s="212" t="str">
        <f>IF(U42&gt;0,1," ")</f>
        <v xml:space="preserve"> </v>
      </c>
      <c r="U42" s="390"/>
      <c r="V42" s="391"/>
      <c r="W42" s="391"/>
      <c r="X42" s="392"/>
      <c r="Y42" s="367"/>
      <c r="Z42" s="364"/>
      <c r="AA42" s="213">
        <v>0</v>
      </c>
    </row>
    <row r="43" spans="1:34" x14ac:dyDescent="0.85">
      <c r="A43" s="34"/>
      <c r="B43" s="240"/>
      <c r="D43" s="70" t="s">
        <v>103</v>
      </c>
      <c r="F43" s="71">
        <f>L32</f>
        <v>1</v>
      </c>
      <c r="G43" s="261" t="s">
        <v>104</v>
      </c>
      <c r="J43" s="359" t="s">
        <v>42</v>
      </c>
      <c r="K43" s="354"/>
      <c r="L43" s="9">
        <f>N39/B20</f>
        <v>128.41242585285636</v>
      </c>
      <c r="M43" t="s">
        <v>87</v>
      </c>
      <c r="N43" s="2"/>
      <c r="O43" s="334" t="s">
        <v>20</v>
      </c>
      <c r="P43" s="335"/>
      <c r="Q43" s="335"/>
      <c r="R43" s="335"/>
      <c r="S43" s="358"/>
      <c r="T43" s="212" t="str">
        <f t="shared" ref="T43:T57" si="2">IF(U43&gt;0,T42+1," ")</f>
        <v xml:space="preserve"> </v>
      </c>
      <c r="U43" s="390"/>
      <c r="V43" s="391"/>
      <c r="W43" s="391"/>
      <c r="X43" s="392"/>
      <c r="Y43" s="367"/>
      <c r="Z43" s="364"/>
      <c r="AA43" s="213">
        <f t="shared" ref="AA43:AA57" si="3">AA42-Y43</f>
        <v>0</v>
      </c>
    </row>
    <row r="44" spans="1:34" ht="15.25" thickBot="1" x14ac:dyDescent="1">
      <c r="A44" s="259" t="s">
        <v>242</v>
      </c>
      <c r="B44" s="258" t="s">
        <v>264</v>
      </c>
      <c r="C44" s="38"/>
      <c r="J44" s="1"/>
      <c r="K44" s="24"/>
      <c r="M44" t="s">
        <v>80</v>
      </c>
      <c r="N44" s="2"/>
      <c r="O44" s="1" t="s">
        <v>21</v>
      </c>
      <c r="Q44" s="20">
        <v>4.99</v>
      </c>
      <c r="S44" s="2"/>
      <c r="T44" s="212" t="str">
        <f t="shared" si="2"/>
        <v xml:space="preserve"> </v>
      </c>
      <c r="U44" s="390"/>
      <c r="V44" s="391"/>
      <c r="W44" s="391"/>
      <c r="X44" s="392"/>
      <c r="Y44" s="367"/>
      <c r="Z44" s="364"/>
      <c r="AA44" s="213">
        <f t="shared" si="3"/>
        <v>0</v>
      </c>
    </row>
    <row r="45" spans="1:34" x14ac:dyDescent="0.85">
      <c r="A45" s="256" t="s">
        <v>55</v>
      </c>
      <c r="B45" s="260">
        <f>IF(B44="Y",M50,B16)</f>
        <v>584</v>
      </c>
      <c r="C45" s="38" t="s">
        <v>58</v>
      </c>
      <c r="D45" s="384"/>
      <c r="E45" s="385"/>
      <c r="J45" s="359" t="s">
        <v>43</v>
      </c>
      <c r="K45" s="354"/>
      <c r="L45" s="9">
        <f>K34-L43</f>
        <v>3566.5875741471436</v>
      </c>
      <c r="M45" s="220" t="s">
        <v>190</v>
      </c>
      <c r="N45" s="218" t="s">
        <v>173</v>
      </c>
      <c r="O45" s="1" t="s">
        <v>22</v>
      </c>
      <c r="Q45" s="21">
        <f>Q44*Q35</f>
        <v>49.900000000000006</v>
      </c>
      <c r="R45" s="10"/>
      <c r="S45" s="2"/>
      <c r="T45" s="212" t="str">
        <f t="shared" si="2"/>
        <v xml:space="preserve"> </v>
      </c>
      <c r="U45" s="390"/>
      <c r="V45" s="391"/>
      <c r="W45" s="391"/>
      <c r="X45" s="392"/>
      <c r="Y45" s="367"/>
      <c r="Z45" s="364"/>
      <c r="AA45" s="213">
        <f t="shared" si="3"/>
        <v>0</v>
      </c>
    </row>
    <row r="46" spans="1:34" ht="15.25" thickBot="1" x14ac:dyDescent="1">
      <c r="A46" s="37" t="s">
        <v>76</v>
      </c>
      <c r="B46" s="237">
        <v>100</v>
      </c>
      <c r="C46" s="38" t="s">
        <v>58</v>
      </c>
      <c r="D46" s="386"/>
      <c r="E46" s="387"/>
      <c r="F46" s="48" t="s">
        <v>73</v>
      </c>
      <c r="G46" s="48" t="s">
        <v>74</v>
      </c>
      <c r="J46" s="1"/>
      <c r="K46" s="24"/>
      <c r="M46" s="220" t="s">
        <v>191</v>
      </c>
      <c r="N46" s="219">
        <v>0</v>
      </c>
      <c r="O46" s="1" t="s">
        <v>23</v>
      </c>
      <c r="Q46" s="9">
        <f>Q45/42</f>
        <v>1.1880952380952383</v>
      </c>
      <c r="R46" s="10"/>
      <c r="S46" s="2"/>
      <c r="T46" s="212" t="str">
        <f t="shared" si="2"/>
        <v xml:space="preserve"> </v>
      </c>
      <c r="U46" s="390"/>
      <c r="V46" s="391"/>
      <c r="W46" s="391"/>
      <c r="X46" s="392"/>
      <c r="Y46" s="367"/>
      <c r="Z46" s="364"/>
      <c r="AA46" s="213">
        <f t="shared" si="3"/>
        <v>0</v>
      </c>
    </row>
    <row r="47" spans="1:34" ht="15.25" thickBot="1" x14ac:dyDescent="1">
      <c r="A47" s="36" t="s">
        <v>56</v>
      </c>
      <c r="B47" s="239">
        <f>(B45-B46)*B20</f>
        <v>7.7196937400427421</v>
      </c>
      <c r="C47" s="38" t="s">
        <v>57</v>
      </c>
      <c r="D47" s="388"/>
      <c r="E47" s="389"/>
      <c r="F47" s="7">
        <f>B47</f>
        <v>7.7196937400427421</v>
      </c>
      <c r="G47" s="7">
        <f>B19*(B46)</f>
        <v>0.38663541869049928</v>
      </c>
      <c r="J47" s="359" t="s">
        <v>45</v>
      </c>
      <c r="K47" s="354"/>
      <c r="L47" s="8">
        <f>K34*B19</f>
        <v>14.286178720613949</v>
      </c>
      <c r="M47" s="220" t="s">
        <v>195</v>
      </c>
      <c r="N47" s="219"/>
      <c r="O47" s="17" t="s">
        <v>83</v>
      </c>
      <c r="P47" s="18"/>
      <c r="Q47" s="55">
        <f>Q37</f>
        <v>2.0481500000000001</v>
      </c>
      <c r="R47" s="10" t="s">
        <v>86</v>
      </c>
      <c r="S47" s="2"/>
      <c r="T47" s="212" t="str">
        <f t="shared" si="2"/>
        <v xml:space="preserve"> </v>
      </c>
      <c r="U47" s="390"/>
      <c r="V47" s="391"/>
      <c r="W47" s="391"/>
      <c r="X47" s="392"/>
      <c r="Y47" s="367"/>
      <c r="Z47" s="364"/>
      <c r="AA47" s="213">
        <f t="shared" si="3"/>
        <v>0</v>
      </c>
    </row>
    <row r="48" spans="1:34" ht="15.25" thickBot="1" x14ac:dyDescent="1">
      <c r="A48" s="36" t="s">
        <v>59</v>
      </c>
      <c r="B48" s="239">
        <f>(7*B47)/13.7</f>
        <v>3.9443690642554157</v>
      </c>
      <c r="C48" s="38" t="s">
        <v>60</v>
      </c>
      <c r="D48" s="69" t="s">
        <v>102</v>
      </c>
      <c r="E48" s="38"/>
      <c r="F48" s="198">
        <v>0</v>
      </c>
      <c r="J48" s="359" t="s">
        <v>46</v>
      </c>
      <c r="K48" s="354"/>
      <c r="L48" s="8">
        <f>K34*B18</f>
        <v>38.687586851564006</v>
      </c>
      <c r="M48" s="220" t="s">
        <v>196</v>
      </c>
      <c r="N48" s="222">
        <f>N46*L38</f>
        <v>0</v>
      </c>
      <c r="O48" s="3" t="s">
        <v>84</v>
      </c>
      <c r="P48" s="4"/>
      <c r="Q48" s="56">
        <f>L45*B19</f>
        <v>13.789690800267131</v>
      </c>
      <c r="R48" s="10" t="s">
        <v>85</v>
      </c>
      <c r="S48" s="2"/>
      <c r="T48" s="212" t="str">
        <f t="shared" si="2"/>
        <v xml:space="preserve"> </v>
      </c>
      <c r="U48" s="390"/>
      <c r="V48" s="391"/>
      <c r="W48" s="391"/>
      <c r="X48" s="392"/>
      <c r="Y48" s="367"/>
      <c r="Z48" s="364"/>
      <c r="AA48" s="213">
        <f t="shared" si="3"/>
        <v>0</v>
      </c>
    </row>
    <row r="49" spans="1:27" ht="15.25" thickBot="1" x14ac:dyDescent="1">
      <c r="B49" s="240"/>
      <c r="D49" s="70" t="s">
        <v>103</v>
      </c>
      <c r="F49" s="71">
        <f>L50</f>
        <v>5.1149580460214814</v>
      </c>
      <c r="G49" s="261" t="s">
        <v>104</v>
      </c>
      <c r="J49" s="359" t="s">
        <v>49</v>
      </c>
      <c r="K49" s="354"/>
      <c r="L49" s="9">
        <f>L47+L48</f>
        <v>52.973765572177953</v>
      </c>
      <c r="N49" s="2"/>
      <c r="O49" s="1"/>
      <c r="S49" s="2"/>
      <c r="T49" s="212" t="str">
        <f t="shared" si="2"/>
        <v xml:space="preserve"> </v>
      </c>
      <c r="U49" s="390"/>
      <c r="V49" s="391"/>
      <c r="W49" s="391"/>
      <c r="X49" s="392"/>
      <c r="Y49" s="367"/>
      <c r="Z49" s="364"/>
      <c r="AA49" s="213">
        <f t="shared" si="3"/>
        <v>0</v>
      </c>
    </row>
    <row r="50" spans="1:27" ht="15.25" thickBot="1" x14ac:dyDescent="1">
      <c r="A50" s="257" t="s">
        <v>243</v>
      </c>
      <c r="B50" s="258" t="s">
        <v>264</v>
      </c>
      <c r="C50" s="38"/>
      <c r="I50" s="2"/>
      <c r="J50" s="378" t="s">
        <v>240</v>
      </c>
      <c r="K50" s="379"/>
      <c r="L50" s="254">
        <f>((K34-L45)/R40)+1</f>
        <v>5.1149580460214814</v>
      </c>
      <c r="M50" s="253">
        <f>K34-(L50*R40)</f>
        <v>3535.3813201788898</v>
      </c>
      <c r="N50" s="16" t="s">
        <v>4</v>
      </c>
      <c r="O50" s="58"/>
      <c r="P50" s="59"/>
      <c r="Q50" s="59"/>
      <c r="R50" s="59"/>
      <c r="S50" s="60"/>
      <c r="T50" s="212" t="str">
        <f t="shared" si="2"/>
        <v xml:space="preserve"> </v>
      </c>
      <c r="U50" s="390"/>
      <c r="V50" s="391"/>
      <c r="W50" s="391"/>
      <c r="X50" s="392"/>
      <c r="Y50" s="367"/>
      <c r="Z50" s="364"/>
      <c r="AA50" s="213">
        <f t="shared" si="3"/>
        <v>0</v>
      </c>
    </row>
    <row r="51" spans="1:27" ht="15.25" thickBot="1" x14ac:dyDescent="1">
      <c r="A51" s="36" t="s">
        <v>55</v>
      </c>
      <c r="B51" s="260">
        <v>250</v>
      </c>
      <c r="C51" s="38" t="s">
        <v>58</v>
      </c>
      <c r="D51" s="384"/>
      <c r="E51" s="385"/>
      <c r="J51" s="23" t="s">
        <v>53</v>
      </c>
      <c r="K51" s="24"/>
      <c r="N51" s="2"/>
      <c r="O51" s="328" t="s">
        <v>88</v>
      </c>
      <c r="P51" s="329"/>
      <c r="Q51" s="329"/>
      <c r="R51" s="329"/>
      <c r="S51" s="333"/>
      <c r="T51" s="212" t="str">
        <f t="shared" si="2"/>
        <v xml:space="preserve"> </v>
      </c>
      <c r="U51" s="390"/>
      <c r="V51" s="391"/>
      <c r="W51" s="391"/>
      <c r="X51" s="392"/>
      <c r="Y51" s="367"/>
      <c r="Z51" s="364"/>
      <c r="AA51" s="213">
        <f t="shared" si="3"/>
        <v>0</v>
      </c>
    </row>
    <row r="52" spans="1:27" x14ac:dyDescent="0.85">
      <c r="A52" s="37" t="s">
        <v>76</v>
      </c>
      <c r="B52" s="237">
        <v>100</v>
      </c>
      <c r="C52" s="38" t="s">
        <v>58</v>
      </c>
      <c r="D52" s="386"/>
      <c r="E52" s="387"/>
      <c r="F52" s="48" t="s">
        <v>73</v>
      </c>
      <c r="G52" s="48" t="s">
        <v>74</v>
      </c>
      <c r="J52" s="1" t="s">
        <v>35</v>
      </c>
      <c r="K52" s="237">
        <v>3621</v>
      </c>
      <c r="L52" s="355" t="s">
        <v>65</v>
      </c>
      <c r="M52" s="356"/>
      <c r="N52" s="357"/>
      <c r="O52" s="1" t="s">
        <v>15</v>
      </c>
      <c r="Q52" s="52" t="s">
        <v>16</v>
      </c>
      <c r="S52" s="2"/>
      <c r="T52" s="212" t="str">
        <f t="shared" si="2"/>
        <v xml:space="preserve"> </v>
      </c>
      <c r="U52" s="390"/>
      <c r="V52" s="391"/>
      <c r="W52" s="391"/>
      <c r="X52" s="392"/>
      <c r="Y52" s="367"/>
      <c r="Z52" s="364"/>
      <c r="AA52" s="213">
        <f t="shared" si="3"/>
        <v>0</v>
      </c>
    </row>
    <row r="53" spans="1:27" ht="15.25" thickBot="1" x14ac:dyDescent="1">
      <c r="A53" s="36" t="s">
        <v>56</v>
      </c>
      <c r="B53" s="239">
        <f>(B51-B52)*B20</f>
        <v>2.3924670681950646</v>
      </c>
      <c r="C53" s="38" t="s">
        <v>57</v>
      </c>
      <c r="D53" s="388"/>
      <c r="E53" s="389"/>
      <c r="F53" s="7">
        <f>B53</f>
        <v>2.3924670681950646</v>
      </c>
      <c r="G53" s="7">
        <f>B19*(B52)</f>
        <v>0.38663541869049928</v>
      </c>
      <c r="J53" s="1" t="s">
        <v>36</v>
      </c>
      <c r="K53" s="73">
        <f>K52/R58</f>
        <v>116.03443347233012</v>
      </c>
      <c r="L53" s="68" t="s">
        <v>101</v>
      </c>
      <c r="M53" s="77">
        <f>K53-K71</f>
        <v>116.03443347233012</v>
      </c>
      <c r="N53" s="67" t="s">
        <v>100</v>
      </c>
      <c r="O53" s="1" t="s">
        <v>14</v>
      </c>
      <c r="Q53" s="20">
        <v>0</v>
      </c>
      <c r="R53" t="s">
        <v>110</v>
      </c>
      <c r="S53" s="2"/>
      <c r="T53" s="212" t="str">
        <f t="shared" si="2"/>
        <v xml:space="preserve"> </v>
      </c>
      <c r="U53" s="390"/>
      <c r="V53" s="391"/>
      <c r="W53" s="391"/>
      <c r="X53" s="392"/>
      <c r="Y53" s="367"/>
      <c r="Z53" s="364"/>
      <c r="AA53" s="213">
        <f t="shared" si="3"/>
        <v>0</v>
      </c>
    </row>
    <row r="54" spans="1:27" x14ac:dyDescent="0.85">
      <c r="A54" s="36" t="s">
        <v>59</v>
      </c>
      <c r="B54" s="239">
        <f>(7*B53)/13.7</f>
        <v>1.2224284290047778</v>
      </c>
      <c r="C54" s="38" t="s">
        <v>60</v>
      </c>
      <c r="D54" s="69" t="s">
        <v>102</v>
      </c>
      <c r="E54" s="38"/>
      <c r="F54" s="72">
        <v>0</v>
      </c>
      <c r="J54" s="1"/>
      <c r="K54" s="24"/>
      <c r="M54" s="42" t="s">
        <v>48</v>
      </c>
      <c r="N54" s="42" t="s">
        <v>47</v>
      </c>
      <c r="O54" s="1"/>
      <c r="S54" s="2"/>
      <c r="T54" s="212" t="str">
        <f t="shared" si="2"/>
        <v xml:space="preserve"> </v>
      </c>
      <c r="U54" s="390"/>
      <c r="V54" s="391"/>
      <c r="W54" s="391"/>
      <c r="X54" s="392"/>
      <c r="Y54" s="367"/>
      <c r="Z54" s="364"/>
      <c r="AA54" s="213">
        <f t="shared" si="3"/>
        <v>0</v>
      </c>
    </row>
    <row r="55" spans="1:27" x14ac:dyDescent="0.85">
      <c r="B55" s="240"/>
      <c r="D55" s="70" t="s">
        <v>103</v>
      </c>
      <c r="F55" s="71">
        <f>L68</f>
        <v>1</v>
      </c>
      <c r="G55" s="261" t="s">
        <v>104</v>
      </c>
      <c r="J55" s="1"/>
      <c r="K55" s="24"/>
      <c r="M55" s="27" t="s">
        <v>41</v>
      </c>
      <c r="N55" s="27" t="s">
        <v>40</v>
      </c>
      <c r="O55" s="1" t="s">
        <v>17</v>
      </c>
      <c r="Q55" s="8">
        <f>IF(Q52="Yes",Q53*1.15*0.1781,"Poop")</f>
        <v>0</v>
      </c>
      <c r="R55" t="s">
        <v>18</v>
      </c>
      <c r="S55" s="2"/>
      <c r="T55" s="212" t="str">
        <f t="shared" si="2"/>
        <v xml:space="preserve"> </v>
      </c>
      <c r="U55" s="390"/>
      <c r="V55" s="391"/>
      <c r="W55" s="391"/>
      <c r="X55" s="392"/>
      <c r="Y55" s="367"/>
      <c r="Z55" s="364"/>
      <c r="AA55" s="213">
        <f t="shared" si="3"/>
        <v>0</v>
      </c>
    </row>
    <row r="56" spans="1:27" ht="15.25" thickBot="1" x14ac:dyDescent="1">
      <c r="A56" s="257" t="s">
        <v>244</v>
      </c>
      <c r="B56" s="258" t="s">
        <v>261</v>
      </c>
      <c r="C56" s="38"/>
      <c r="J56" s="359" t="s">
        <v>37</v>
      </c>
      <c r="K56" s="354"/>
      <c r="L56" s="20">
        <v>0</v>
      </c>
      <c r="M56" s="25">
        <f>(L56*F24)/42</f>
        <v>0</v>
      </c>
      <c r="N56" s="26">
        <f>IF(N63="Yes",L56*N65*0.1781,L56*1.15*0.1781)</f>
        <v>0</v>
      </c>
      <c r="O56" s="1"/>
      <c r="S56" s="2"/>
      <c r="T56" s="212" t="str">
        <f t="shared" si="2"/>
        <v xml:space="preserve"> </v>
      </c>
      <c r="U56" s="390"/>
      <c r="V56" s="391"/>
      <c r="W56" s="391"/>
      <c r="X56" s="392"/>
      <c r="Y56" s="367"/>
      <c r="Z56" s="364"/>
      <c r="AA56" s="213">
        <f t="shared" si="3"/>
        <v>0</v>
      </c>
    </row>
    <row r="57" spans="1:27" x14ac:dyDescent="0.85">
      <c r="A57" s="36" t="s">
        <v>55</v>
      </c>
      <c r="B57" s="260">
        <v>440</v>
      </c>
      <c r="C57" s="38" t="s">
        <v>58</v>
      </c>
      <c r="D57" s="384"/>
      <c r="E57" s="385"/>
      <c r="J57" s="359" t="s">
        <v>38</v>
      </c>
      <c r="K57" s="354"/>
      <c r="L57" s="62">
        <f>Q53</f>
        <v>0</v>
      </c>
      <c r="M57" s="25">
        <f>(L57*F24)/42</f>
        <v>0</v>
      </c>
      <c r="N57" s="26">
        <f>N56-N58</f>
        <v>0</v>
      </c>
      <c r="O57" s="359" t="s">
        <v>19</v>
      </c>
      <c r="P57" s="354"/>
      <c r="Q57" s="354"/>
      <c r="S57" s="2"/>
      <c r="T57" s="212" t="str">
        <f t="shared" si="2"/>
        <v xml:space="preserve"> </v>
      </c>
      <c r="U57" s="390"/>
      <c r="V57" s="391"/>
      <c r="W57" s="391"/>
      <c r="X57" s="392"/>
      <c r="Y57" s="367"/>
      <c r="Z57" s="364"/>
      <c r="AA57" s="213">
        <f t="shared" si="3"/>
        <v>0</v>
      </c>
    </row>
    <row r="58" spans="1:27" ht="15.25" thickBot="1" x14ac:dyDescent="1">
      <c r="A58" s="37" t="s">
        <v>76</v>
      </c>
      <c r="B58" s="237">
        <v>100</v>
      </c>
      <c r="C58" s="38" t="s">
        <v>58</v>
      </c>
      <c r="D58" s="386"/>
      <c r="E58" s="387"/>
      <c r="F58" s="48" t="s">
        <v>73</v>
      </c>
      <c r="G58" s="48" t="s">
        <v>74</v>
      </c>
      <c r="J58" s="359" t="s">
        <v>39</v>
      </c>
      <c r="K58" s="354"/>
      <c r="L58" s="6">
        <f>L56-L57</f>
        <v>0</v>
      </c>
      <c r="M58" s="25">
        <f>(L58*F24)/42</f>
        <v>0</v>
      </c>
      <c r="N58" s="26">
        <f>IF(N63="Yes",N65*0.1781*L58,L58*1.15*0.1781)</f>
        <v>0</v>
      </c>
      <c r="O58" s="359"/>
      <c r="P58" s="354"/>
      <c r="Q58" s="354"/>
      <c r="R58" s="199">
        <f>R22</f>
        <v>31.206253968253943</v>
      </c>
      <c r="S58" s="2"/>
    </row>
    <row r="59" spans="1:27" ht="15.25" thickBot="1" x14ac:dyDescent="1">
      <c r="A59" s="36" t="s">
        <v>56</v>
      </c>
      <c r="B59" s="239">
        <f>(B57-B58)*B20</f>
        <v>5.4229253545754803</v>
      </c>
      <c r="C59" s="38" t="s">
        <v>57</v>
      </c>
      <c r="D59" s="388"/>
      <c r="E59" s="389"/>
      <c r="F59" s="7">
        <f>B59</f>
        <v>5.4229253545754803</v>
      </c>
      <c r="G59" s="7">
        <f>B19*(B58)</f>
        <v>0.38663541869049928</v>
      </c>
      <c r="J59" s="359" t="s">
        <v>44</v>
      </c>
      <c r="K59" s="354"/>
      <c r="L59" s="57">
        <f>L65-N57</f>
        <v>14.000068510782979</v>
      </c>
      <c r="N59" s="2"/>
      <c r="O59" s="359" t="s">
        <v>82</v>
      </c>
      <c r="P59" s="354"/>
      <c r="Q59" s="354"/>
      <c r="R59" s="8">
        <f>L61</f>
        <v>0</v>
      </c>
      <c r="S59" s="2"/>
      <c r="U59" s="242"/>
      <c r="V59" s="395" t="s">
        <v>61</v>
      </c>
      <c r="W59" s="395"/>
      <c r="X59" s="395"/>
      <c r="Y59" s="395"/>
      <c r="Z59" s="396"/>
    </row>
    <row r="60" spans="1:27" x14ac:dyDescent="0.85">
      <c r="A60" s="36" t="s">
        <v>59</v>
      </c>
      <c r="B60" s="239">
        <f>(7*B59)/13.7</f>
        <v>2.7708377724108293</v>
      </c>
      <c r="C60" s="38" t="s">
        <v>60</v>
      </c>
      <c r="D60" s="69" t="s">
        <v>102</v>
      </c>
      <c r="E60" s="38"/>
      <c r="F60" s="72">
        <v>0</v>
      </c>
      <c r="J60" s="359" t="s">
        <v>78</v>
      </c>
      <c r="K60" s="354"/>
      <c r="L60" s="57">
        <f>Q66-L59</f>
        <v>-14.000068510782979</v>
      </c>
      <c r="M60" t="s">
        <v>79</v>
      </c>
      <c r="N60" s="2"/>
      <c r="O60" s="365" t="s">
        <v>105</v>
      </c>
      <c r="P60" s="366"/>
      <c r="Q60" s="207" t="s">
        <v>175</v>
      </c>
      <c r="R60" s="49">
        <f>(R59/R58)+2</f>
        <v>2</v>
      </c>
      <c r="S60" s="2"/>
      <c r="U60" s="243"/>
      <c r="V60" s="38"/>
      <c r="W60" s="38"/>
      <c r="X60" s="38"/>
      <c r="Y60" s="38"/>
      <c r="Z60" s="244"/>
    </row>
    <row r="61" spans="1:27" x14ac:dyDescent="0.85">
      <c r="B61" s="240"/>
      <c r="D61" s="70" t="s">
        <v>103</v>
      </c>
      <c r="F61" s="71">
        <f>L86</f>
        <v>4.2919664368171926</v>
      </c>
      <c r="G61" s="261" t="s">
        <v>104</v>
      </c>
      <c r="J61" s="359" t="s">
        <v>42</v>
      </c>
      <c r="K61" s="354"/>
      <c r="L61" s="64">
        <f>N57/B20</f>
        <v>0</v>
      </c>
      <c r="M61" t="s">
        <v>87</v>
      </c>
      <c r="N61" s="2"/>
      <c r="O61" s="334" t="s">
        <v>20</v>
      </c>
      <c r="P61" s="335"/>
      <c r="Q61" s="335"/>
      <c r="R61" s="335"/>
      <c r="S61" s="358"/>
      <c r="U61" s="397" t="s">
        <v>215</v>
      </c>
      <c r="V61" s="398"/>
      <c r="W61" s="399">
        <f>8739-8300</f>
        <v>439</v>
      </c>
      <c r="X61" s="399"/>
      <c r="Y61" s="241" t="s">
        <v>219</v>
      </c>
      <c r="Z61" s="2"/>
    </row>
    <row r="62" spans="1:27" ht="15.25" thickBot="1" x14ac:dyDescent="1">
      <c r="A62" s="35" t="s">
        <v>67</v>
      </c>
      <c r="B62" s="240"/>
      <c r="C62" s="38"/>
      <c r="J62" s="1"/>
      <c r="K62" s="24"/>
      <c r="L62" s="38"/>
      <c r="M62" t="s">
        <v>80</v>
      </c>
      <c r="N62" s="2"/>
      <c r="O62" s="1" t="s">
        <v>21</v>
      </c>
      <c r="Q62" s="20">
        <v>4.99</v>
      </c>
      <c r="S62" s="2"/>
      <c r="U62" s="397" t="s">
        <v>216</v>
      </c>
      <c r="V62" s="398"/>
      <c r="W62" s="399">
        <f>W61*0.023248</f>
        <v>10.205872000000001</v>
      </c>
      <c r="X62" s="399"/>
      <c r="Y62" s="241" t="s">
        <v>220</v>
      </c>
      <c r="Z62" s="2"/>
    </row>
    <row r="63" spans="1:27" x14ac:dyDescent="0.85">
      <c r="A63" s="36" t="s">
        <v>55</v>
      </c>
      <c r="B63" s="237">
        <v>450</v>
      </c>
      <c r="C63" s="38" t="s">
        <v>58</v>
      </c>
      <c r="D63" s="384"/>
      <c r="E63" s="385"/>
      <c r="J63" s="359" t="s">
        <v>43</v>
      </c>
      <c r="K63" s="354"/>
      <c r="L63" s="64">
        <f>K52-L61</f>
        <v>3621</v>
      </c>
      <c r="M63" s="220" t="s">
        <v>190</v>
      </c>
      <c r="N63" s="218" t="s">
        <v>173</v>
      </c>
      <c r="O63" s="1" t="s">
        <v>22</v>
      </c>
      <c r="Q63" s="21">
        <f>Q62*Q53</f>
        <v>0</v>
      </c>
      <c r="S63" s="2"/>
      <c r="U63" s="397" t="s">
        <v>217</v>
      </c>
      <c r="V63" s="398"/>
      <c r="W63" s="404">
        <f>W62/2</f>
        <v>5.1029360000000006</v>
      </c>
      <c r="X63" s="404"/>
      <c r="Y63" s="241" t="s">
        <v>220</v>
      </c>
      <c r="Z63" s="2"/>
    </row>
    <row r="64" spans="1:27" ht="15.25" thickBot="1" x14ac:dyDescent="1">
      <c r="A64" s="37" t="s">
        <v>76</v>
      </c>
      <c r="B64" s="237">
        <v>100</v>
      </c>
      <c r="C64" s="38" t="s">
        <v>58</v>
      </c>
      <c r="D64" s="386"/>
      <c r="E64" s="387"/>
      <c r="F64" s="48" t="s">
        <v>73</v>
      </c>
      <c r="G64" s="48" t="s">
        <v>74</v>
      </c>
      <c r="J64" s="1"/>
      <c r="K64" s="24"/>
      <c r="L64" s="38"/>
      <c r="M64" s="220" t="s">
        <v>191</v>
      </c>
      <c r="N64" s="219">
        <v>0</v>
      </c>
      <c r="O64" s="1" t="s">
        <v>23</v>
      </c>
      <c r="Q64" s="9">
        <f>Q63/42</f>
        <v>0</v>
      </c>
      <c r="R64" s="10"/>
      <c r="S64" s="2"/>
      <c r="U64" s="405" t="s">
        <v>218</v>
      </c>
      <c r="V64" s="406"/>
      <c r="W64" s="404">
        <f>W62+W63</f>
        <v>15.308808000000003</v>
      </c>
      <c r="X64" s="404"/>
      <c r="Y64" s="241" t="s">
        <v>220</v>
      </c>
      <c r="Z64" s="2"/>
    </row>
    <row r="65" spans="1:26" ht="15.25" thickBot="1" x14ac:dyDescent="1">
      <c r="A65" s="36" t="s">
        <v>56</v>
      </c>
      <c r="B65" s="239">
        <f>(B63-B64)*B20</f>
        <v>5.5824231591218174</v>
      </c>
      <c r="C65" s="38" t="s">
        <v>57</v>
      </c>
      <c r="D65" s="388"/>
      <c r="E65" s="389"/>
      <c r="F65" s="7">
        <f>B65</f>
        <v>5.5824231591218174</v>
      </c>
      <c r="G65" s="7">
        <f>B19*(B64)</f>
        <v>0.38663541869049928</v>
      </c>
      <c r="J65" s="359" t="s">
        <v>45</v>
      </c>
      <c r="K65" s="354"/>
      <c r="L65" s="57">
        <f>K52*B19</f>
        <v>14.000068510782979</v>
      </c>
      <c r="M65" s="220" t="s">
        <v>195</v>
      </c>
      <c r="N65" s="219"/>
      <c r="O65" s="17" t="s">
        <v>83</v>
      </c>
      <c r="P65" s="18"/>
      <c r="Q65" s="55">
        <f>Q55</f>
        <v>0</v>
      </c>
      <c r="R65" s="10" t="s">
        <v>86</v>
      </c>
      <c r="S65" s="2"/>
      <c r="U65" s="245"/>
      <c r="V65" s="407" t="s">
        <v>62</v>
      </c>
      <c r="W65" s="407"/>
      <c r="X65" s="400">
        <f>W64/1.15/0.1781</f>
        <v>74.744564607084456</v>
      </c>
      <c r="Y65" s="400"/>
      <c r="Z65" s="246"/>
    </row>
    <row r="66" spans="1:26" ht="15.25" thickBot="1" x14ac:dyDescent="1">
      <c r="A66" s="36" t="s">
        <v>59</v>
      </c>
      <c r="B66" s="239">
        <f>(7*B65)/13.7</f>
        <v>2.8523330010111478</v>
      </c>
      <c r="C66" s="38" t="s">
        <v>60</v>
      </c>
      <c r="D66" s="69" t="s">
        <v>102</v>
      </c>
      <c r="E66" s="38"/>
      <c r="F66" s="72">
        <v>0</v>
      </c>
      <c r="J66" s="359" t="s">
        <v>46</v>
      </c>
      <c r="K66" s="354"/>
      <c r="L66" s="57">
        <f>K52*B18</f>
        <v>37.912788089178157</v>
      </c>
      <c r="M66" s="220" t="s">
        <v>196</v>
      </c>
      <c r="N66" s="222">
        <f>N64*L56</f>
        <v>0</v>
      </c>
      <c r="O66" s="3" t="s">
        <v>84</v>
      </c>
      <c r="P66" s="4"/>
      <c r="Q66" s="56">
        <f>L61*B19</f>
        <v>0</v>
      </c>
      <c r="R66" s="10" t="s">
        <v>85</v>
      </c>
      <c r="S66" s="2"/>
    </row>
    <row r="67" spans="1:26" ht="15.25" thickBot="1" x14ac:dyDescent="1">
      <c r="D67" s="70" t="s">
        <v>103</v>
      </c>
      <c r="F67" s="234">
        <f>IF(F66=0,0,(F66-B64)/G20)</f>
        <v>0</v>
      </c>
      <c r="G67" s="261" t="s">
        <v>104</v>
      </c>
      <c r="J67" s="359" t="s">
        <v>49</v>
      </c>
      <c r="K67" s="354"/>
      <c r="L67" s="64">
        <f>L65+L66</f>
        <v>51.912856599961138</v>
      </c>
      <c r="N67" s="2"/>
      <c r="O67" s="1"/>
      <c r="S67" s="2"/>
    </row>
    <row r="68" spans="1:26" ht="15.25" thickBot="1" x14ac:dyDescent="1">
      <c r="A68" s="401" t="s">
        <v>203</v>
      </c>
      <c r="B68" s="402"/>
      <c r="C68" s="402"/>
      <c r="D68" s="402"/>
      <c r="E68" s="402"/>
      <c r="F68" s="402"/>
      <c r="G68" s="402"/>
      <c r="H68" s="402"/>
      <c r="I68" s="403"/>
      <c r="J68" s="378" t="s">
        <v>240</v>
      </c>
      <c r="K68" s="379"/>
      <c r="L68" s="254">
        <f>((K52-L63)/R58)+1</f>
        <v>1</v>
      </c>
      <c r="M68" s="253">
        <f>K52-(L68*R58)</f>
        <v>3589.7937460317462</v>
      </c>
      <c r="N68" s="16" t="s">
        <v>4</v>
      </c>
      <c r="O68" s="58"/>
      <c r="P68" s="59"/>
      <c r="Q68" s="59"/>
      <c r="R68" s="59"/>
      <c r="S68" s="60"/>
    </row>
    <row r="69" spans="1:26" ht="15.25" thickBot="1" x14ac:dyDescent="1">
      <c r="A69" s="1"/>
      <c r="C69" t="s">
        <v>64</v>
      </c>
      <c r="I69" s="2"/>
      <c r="J69" s="23" t="s">
        <v>54</v>
      </c>
      <c r="K69" s="24" t="s">
        <v>77</v>
      </c>
      <c r="M69" s="51">
        <v>0</v>
      </c>
      <c r="N69" s="2"/>
      <c r="O69" s="328" t="s">
        <v>90</v>
      </c>
      <c r="P69" s="329"/>
      <c r="Q69" s="329"/>
      <c r="R69" s="329"/>
      <c r="S69" s="333"/>
    </row>
    <row r="70" spans="1:26" x14ac:dyDescent="0.85">
      <c r="A70" s="1" t="s">
        <v>1</v>
      </c>
      <c r="B70" s="20">
        <v>7.9210000000000003</v>
      </c>
      <c r="C70" s="41">
        <v>8.625</v>
      </c>
      <c r="D70" s="328" t="s">
        <v>13</v>
      </c>
      <c r="E70" s="329"/>
      <c r="F70" s="329"/>
      <c r="G70" s="329"/>
      <c r="H70" s="329"/>
      <c r="I70" s="333"/>
      <c r="J70" s="1" t="s">
        <v>35</v>
      </c>
      <c r="K70" s="20">
        <v>0</v>
      </c>
      <c r="L70" s="355" t="s">
        <v>66</v>
      </c>
      <c r="M70" s="356"/>
      <c r="N70" s="357"/>
      <c r="O70" s="1" t="s">
        <v>15</v>
      </c>
      <c r="Q70" s="52" t="s">
        <v>16</v>
      </c>
      <c r="S70" s="2"/>
    </row>
    <row r="71" spans="1:26" ht="15.25" thickBot="1" x14ac:dyDescent="1">
      <c r="A71" s="1" t="s">
        <v>2</v>
      </c>
      <c r="B71" s="20">
        <v>5.5</v>
      </c>
      <c r="C71" s="40" t="s">
        <v>172</v>
      </c>
      <c r="D71" s="1" t="s">
        <v>15</v>
      </c>
      <c r="F71" s="248" t="s">
        <v>16</v>
      </c>
      <c r="G71" s="70" t="s">
        <v>170</v>
      </c>
      <c r="I71" s="201" t="s">
        <v>173</v>
      </c>
      <c r="J71" s="1" t="s">
        <v>36</v>
      </c>
      <c r="K71" s="73">
        <f>K70/R76</f>
        <v>0</v>
      </c>
      <c r="L71" s="68" t="s">
        <v>101</v>
      </c>
      <c r="M71" s="77">
        <f>K71-K89</f>
        <v>0</v>
      </c>
      <c r="N71" s="67" t="s">
        <v>100</v>
      </c>
      <c r="O71" s="1" t="s">
        <v>14</v>
      </c>
      <c r="Q71" s="20">
        <v>8</v>
      </c>
      <c r="R71" t="s">
        <v>110</v>
      </c>
      <c r="S71" s="2"/>
    </row>
    <row r="72" spans="1:26" x14ac:dyDescent="0.85">
      <c r="A72" s="1" t="s">
        <v>3</v>
      </c>
      <c r="B72" s="20">
        <v>4</v>
      </c>
      <c r="C72" t="s">
        <v>172</v>
      </c>
      <c r="D72" s="1" t="s">
        <v>14</v>
      </c>
      <c r="F72" s="20">
        <v>10</v>
      </c>
      <c r="G72" t="s">
        <v>186</v>
      </c>
      <c r="I72" s="201" t="s">
        <v>173</v>
      </c>
      <c r="J72" s="1"/>
      <c r="K72" s="24"/>
      <c r="M72" s="42" t="s">
        <v>48</v>
      </c>
      <c r="N72" s="42" t="s">
        <v>47</v>
      </c>
      <c r="O72" s="1"/>
      <c r="S72" s="2"/>
    </row>
    <row r="73" spans="1:26" x14ac:dyDescent="0.85">
      <c r="A73" s="1" t="s">
        <v>4</v>
      </c>
      <c r="B73" s="237">
        <v>1549</v>
      </c>
      <c r="C73" t="s">
        <v>171</v>
      </c>
      <c r="D73" s="1" t="s">
        <v>179</v>
      </c>
      <c r="F73" s="6">
        <f>B73/G77</f>
        <v>49.637486177475658</v>
      </c>
      <c r="G73" s="354" t="s">
        <v>189</v>
      </c>
      <c r="H73" s="354"/>
      <c r="I73" s="219">
        <v>0</v>
      </c>
      <c r="J73" s="1"/>
      <c r="K73" s="24"/>
      <c r="M73" s="27" t="s">
        <v>41</v>
      </c>
      <c r="N73" s="27" t="s">
        <v>40</v>
      </c>
      <c r="O73" s="1" t="s">
        <v>17</v>
      </c>
      <c r="Q73" s="8">
        <f>IF(Q70="Yes",Q71*1.15*0.1781,"Poop")</f>
        <v>1.63852</v>
      </c>
      <c r="R73" t="s">
        <v>18</v>
      </c>
      <c r="S73" s="2"/>
    </row>
    <row r="74" spans="1:26" x14ac:dyDescent="0.85">
      <c r="A74" s="1"/>
      <c r="D74" s="1" t="s">
        <v>17</v>
      </c>
      <c r="F74" s="8">
        <f>IF(I72="yes"," ",IF(F71="Yes",F72*1.15*0.1781,"Poop"))</f>
        <v>2.0481500000000001</v>
      </c>
      <c r="G74" t="s">
        <v>18</v>
      </c>
      <c r="H74" t="s">
        <v>194</v>
      </c>
      <c r="I74" s="219">
        <v>1.21</v>
      </c>
      <c r="J74" s="359" t="s">
        <v>37</v>
      </c>
      <c r="K74" s="354"/>
      <c r="L74" s="20">
        <f>15+8</f>
        <v>23</v>
      </c>
      <c r="M74" s="25">
        <f>(L74*F24)/42</f>
        <v>2.7326190476190479</v>
      </c>
      <c r="N74" s="26">
        <f>IF(N81="Yes",L74*N83*0.1781,L74*1.15*0.1781)</f>
        <v>4.7107450000000002</v>
      </c>
      <c r="O74" s="1"/>
      <c r="S74" s="2"/>
    </row>
    <row r="75" spans="1:26" x14ac:dyDescent="0.85">
      <c r="A75" s="1" t="s">
        <v>5</v>
      </c>
      <c r="B75" s="21">
        <f>(B70^2-B71^2)/1029.4</f>
        <v>3.1564251991451332E-2</v>
      </c>
      <c r="C75" s="53">
        <f>B75*B73</f>
        <v>48.893026334758112</v>
      </c>
      <c r="D75" s="1" t="str">
        <f>IF(F75="poop","Kiss my ass","Slurry Yield:")</f>
        <v>Kiss my ass</v>
      </c>
      <c r="F75" s="215" t="str">
        <f>IF(I72="yes",F72*I74*0.1781,"Poop")</f>
        <v>Poop</v>
      </c>
      <c r="H75" t="s">
        <v>196</v>
      </c>
      <c r="I75" s="224">
        <f>I73*F72</f>
        <v>0</v>
      </c>
      <c r="J75" s="359" t="s">
        <v>38</v>
      </c>
      <c r="K75" s="354"/>
      <c r="L75" s="62">
        <f>Q71</f>
        <v>8</v>
      </c>
      <c r="M75" s="25">
        <f>(L75*F24)/42</f>
        <v>0.95047619047619047</v>
      </c>
      <c r="N75" s="26">
        <f>N74-N76</f>
        <v>1.6385200000000002</v>
      </c>
      <c r="O75" s="359" t="s">
        <v>19</v>
      </c>
      <c r="P75" s="354"/>
      <c r="Q75" s="354"/>
      <c r="S75" s="2"/>
    </row>
    <row r="76" spans="1:26" x14ac:dyDescent="0.85">
      <c r="A76" s="1" t="s">
        <v>6</v>
      </c>
      <c r="B76" s="21">
        <f>B72^2/1029.4</f>
        <v>1.5543034777540314E-2</v>
      </c>
      <c r="C76" s="53">
        <f>B76*B73</f>
        <v>24.076160870409947</v>
      </c>
      <c r="D76" s="1"/>
      <c r="H76" s="21" t="str">
        <f>IF(I71="Yes","Slurry Vol:"," ")</f>
        <v xml:space="preserve"> </v>
      </c>
      <c r="I76" s="223" t="str">
        <f>IF(I71="Yes",F74," ")</f>
        <v xml:space="preserve"> </v>
      </c>
      <c r="J76" s="359" t="s">
        <v>39</v>
      </c>
      <c r="K76" s="354"/>
      <c r="L76" s="63">
        <f>L74-L75</f>
        <v>15</v>
      </c>
      <c r="M76" s="25">
        <f>(L58*F24)/42</f>
        <v>0</v>
      </c>
      <c r="N76" s="26">
        <f>IF(N81="Yes",N83*0.1781*L76,L76*1.15*0.1781)</f>
        <v>3.072225</v>
      </c>
      <c r="O76" s="359"/>
      <c r="P76" s="354"/>
      <c r="Q76" s="354"/>
      <c r="R76" s="199">
        <f>R22</f>
        <v>31.206253968253943</v>
      </c>
      <c r="S76" s="2"/>
    </row>
    <row r="77" spans="1:26" ht="15.25" thickBot="1" x14ac:dyDescent="1">
      <c r="A77" s="1" t="s">
        <v>7</v>
      </c>
      <c r="B77" s="21">
        <f>B70^2/1029.4</f>
        <v>6.095030211773849E-2</v>
      </c>
      <c r="C77" s="53">
        <f>B73*B77</f>
        <v>94.412017980376916</v>
      </c>
      <c r="D77" s="359" t="s">
        <v>19</v>
      </c>
      <c r="E77" s="354"/>
      <c r="F77" s="354"/>
      <c r="G77" s="226">
        <f>G20</f>
        <v>31.206253968253943</v>
      </c>
      <c r="H77" t="s">
        <v>197</v>
      </c>
      <c r="I77" s="219">
        <v>16.05</v>
      </c>
      <c r="J77" s="359" t="s">
        <v>44</v>
      </c>
      <c r="K77" s="354"/>
      <c r="L77" s="57">
        <f>L83-N75</f>
        <v>-1.6385200000000002</v>
      </c>
      <c r="N77" s="2"/>
      <c r="O77" s="359" t="s">
        <v>82</v>
      </c>
      <c r="P77" s="354"/>
      <c r="Q77" s="354"/>
      <c r="R77" s="8">
        <f>L79</f>
        <v>102.7299406822853</v>
      </c>
      <c r="S77" s="2"/>
    </row>
    <row r="78" spans="1:26" x14ac:dyDescent="0.85">
      <c r="A78" s="1" t="s">
        <v>70</v>
      </c>
      <c r="C78" s="54">
        <f>C76+C75</f>
        <v>72.969187205168055</v>
      </c>
      <c r="D78" s="1"/>
      <c r="H78" s="17" t="s">
        <v>178</v>
      </c>
      <c r="I78" s="19"/>
      <c r="J78" s="359" t="s">
        <v>78</v>
      </c>
      <c r="K78" s="354"/>
      <c r="L78" s="57">
        <f>Q84-L77</f>
        <v>2.0357103362774556</v>
      </c>
      <c r="M78" t="s">
        <v>79</v>
      </c>
      <c r="N78" s="2"/>
      <c r="O78" s="365" t="s">
        <v>105</v>
      </c>
      <c r="P78" s="366"/>
      <c r="Q78" s="208" t="s">
        <v>106</v>
      </c>
      <c r="R78" s="49">
        <f>(R77/R76)+2</f>
        <v>5.2919664368171926</v>
      </c>
      <c r="S78" s="2"/>
    </row>
    <row r="79" spans="1:26" ht="15.25" thickBot="1" x14ac:dyDescent="1">
      <c r="A79" s="1" t="s">
        <v>8</v>
      </c>
      <c r="B79" s="61">
        <f>IF(I72="yes",F75,F74)</f>
        <v>2.0481500000000001</v>
      </c>
      <c r="D79" s="50" t="s">
        <v>75</v>
      </c>
      <c r="G79" s="205">
        <f>(B73-B89)/G77</f>
        <v>1.0768228398160837</v>
      </c>
      <c r="H79" s="204">
        <f>B73-(G79*G77)</f>
        <v>1515.3963929818829</v>
      </c>
      <c r="I79" s="5"/>
      <c r="J79" s="359" t="s">
        <v>42</v>
      </c>
      <c r="K79" s="354"/>
      <c r="L79" s="64">
        <f>N75/B20</f>
        <v>102.7299406822853</v>
      </c>
      <c r="M79" t="s">
        <v>87</v>
      </c>
      <c r="N79" s="2"/>
      <c r="O79" s="334" t="s">
        <v>20</v>
      </c>
      <c r="P79" s="335"/>
      <c r="Q79" s="335"/>
      <c r="R79" s="335"/>
      <c r="S79" s="358"/>
    </row>
    <row r="80" spans="1:26" x14ac:dyDescent="0.85">
      <c r="A80" s="1"/>
      <c r="D80" s="334" t="s">
        <v>20</v>
      </c>
      <c r="E80" s="335"/>
      <c r="F80" s="335"/>
      <c r="G80" s="335"/>
      <c r="H80" s="335"/>
      <c r="I80" s="358"/>
      <c r="J80" s="1"/>
      <c r="K80" s="24"/>
      <c r="L80" s="38"/>
      <c r="M80" t="s">
        <v>80</v>
      </c>
      <c r="N80" s="2"/>
      <c r="O80" s="1" t="s">
        <v>21</v>
      </c>
      <c r="Q80" s="20">
        <v>4.99</v>
      </c>
      <c r="R80" s="10"/>
      <c r="S80" s="2"/>
    </row>
    <row r="81" spans="1:28" x14ac:dyDescent="0.85">
      <c r="A81" s="1" t="s">
        <v>32</v>
      </c>
      <c r="B81" s="6">
        <f>IF(I71="Yes"," ",B79/(B75+B76))</f>
        <v>43.478411525670673</v>
      </c>
      <c r="D81" s="1" t="s">
        <v>21</v>
      </c>
      <c r="F81" s="20">
        <v>4.99</v>
      </c>
      <c r="I81" s="2"/>
      <c r="J81" s="359" t="s">
        <v>43</v>
      </c>
      <c r="K81" s="354"/>
      <c r="L81" s="64">
        <f>K70-L79</f>
        <v>-102.7299406822853</v>
      </c>
      <c r="M81" s="220" t="s">
        <v>190</v>
      </c>
      <c r="N81" s="218" t="s">
        <v>173</v>
      </c>
      <c r="O81" s="1" t="s">
        <v>22</v>
      </c>
      <c r="Q81" s="21">
        <f>Q80*Q71</f>
        <v>39.92</v>
      </c>
      <c r="R81" s="10"/>
      <c r="S81" s="2"/>
    </row>
    <row r="82" spans="1:28" ht="15.25" thickBot="1" x14ac:dyDescent="1">
      <c r="A82" s="1" t="s">
        <v>31</v>
      </c>
      <c r="B82" s="6">
        <f>IF(I71="Yes"," ",B79/B77)</f>
        <v>33.603607018117188</v>
      </c>
      <c r="D82" s="1" t="s">
        <v>22</v>
      </c>
      <c r="F82" s="21">
        <f>F81*F72</f>
        <v>49.900000000000006</v>
      </c>
      <c r="I82" s="2"/>
      <c r="J82" s="1"/>
      <c r="K82" s="24"/>
      <c r="M82" s="220" t="s">
        <v>191</v>
      </c>
      <c r="N82" s="219">
        <v>0</v>
      </c>
      <c r="O82" s="1" t="s">
        <v>23</v>
      </c>
      <c r="Q82" s="9">
        <f>Q81/42</f>
        <v>0.95047619047619047</v>
      </c>
      <c r="R82" s="10"/>
      <c r="S82" s="2"/>
    </row>
    <row r="83" spans="1:28" x14ac:dyDescent="0.85">
      <c r="A83" s="1"/>
      <c r="D83" s="1" t="s">
        <v>23</v>
      </c>
      <c r="F83" s="9">
        <f>F82/42</f>
        <v>1.1880952380952383</v>
      </c>
      <c r="I83" s="2"/>
      <c r="J83" s="359" t="s">
        <v>45</v>
      </c>
      <c r="K83" s="354"/>
      <c r="L83" s="8">
        <f>K70*B19</f>
        <v>0</v>
      </c>
      <c r="M83" s="220" t="s">
        <v>195</v>
      </c>
      <c r="N83" s="219"/>
      <c r="O83" s="17" t="s">
        <v>83</v>
      </c>
      <c r="P83" s="18"/>
      <c r="Q83" s="55">
        <f>Q73</f>
        <v>1.63852</v>
      </c>
      <c r="R83" s="10" t="s">
        <v>86</v>
      </c>
      <c r="S83" s="2"/>
    </row>
    <row r="84" spans="1:28" ht="15.25" thickBot="1" x14ac:dyDescent="1">
      <c r="A84" s="1" t="s">
        <v>9</v>
      </c>
      <c r="B84" s="8">
        <f>IF(I71="Yes"," ",B81*B75)</f>
        <v>1.3723635375842911</v>
      </c>
      <c r="D84" s="1"/>
      <c r="I84" s="2"/>
      <c r="J84" s="359" t="s">
        <v>46</v>
      </c>
      <c r="K84" s="354"/>
      <c r="L84" s="8">
        <f>K70*B18</f>
        <v>0</v>
      </c>
      <c r="M84" s="220" t="s">
        <v>196</v>
      </c>
      <c r="N84" s="222">
        <f>N82*L74</f>
        <v>0</v>
      </c>
      <c r="O84" s="3" t="s">
        <v>84</v>
      </c>
      <c r="P84" s="4"/>
      <c r="Q84" s="56">
        <f>L79*B19</f>
        <v>0.39719033627745537</v>
      </c>
      <c r="R84" s="10" t="s">
        <v>85</v>
      </c>
      <c r="S84" s="2"/>
    </row>
    <row r="85" spans="1:28" ht="15.25" thickBot="1" x14ac:dyDescent="1">
      <c r="A85" s="1" t="s">
        <v>30</v>
      </c>
      <c r="B85" s="8">
        <f>IF(I71="Yes"," ",B81*B76)</f>
        <v>0.67578646241570894</v>
      </c>
      <c r="D85" s="1"/>
      <c r="I85" s="2"/>
      <c r="J85" s="414" t="s">
        <v>49</v>
      </c>
      <c r="K85" s="415"/>
      <c r="L85" s="33">
        <f>L83+L84</f>
        <v>0</v>
      </c>
      <c r="M85" s="4"/>
      <c r="N85" s="5"/>
      <c r="O85" s="1"/>
      <c r="S85" s="2"/>
    </row>
    <row r="86" spans="1:28" ht="15.25" thickBot="1" x14ac:dyDescent="1">
      <c r="A86" s="1"/>
      <c r="D86" s="416" t="s">
        <v>92</v>
      </c>
      <c r="E86" s="417"/>
      <c r="F86" s="417"/>
      <c r="G86" s="417"/>
      <c r="H86" s="417"/>
      <c r="I86" s="418"/>
      <c r="J86" s="419" t="s">
        <v>240</v>
      </c>
      <c r="K86" s="420"/>
      <c r="L86" s="255">
        <f>((K70-L81)/R76)+1</f>
        <v>4.2919664368171926</v>
      </c>
      <c r="M86" s="252">
        <f>K70-(L86*R76)</f>
        <v>-133.93619465053925</v>
      </c>
      <c r="N86" s="60" t="s">
        <v>4</v>
      </c>
      <c r="O86" s="58"/>
      <c r="P86" s="59"/>
      <c r="Q86" s="59"/>
      <c r="R86" s="59"/>
      <c r="S86" s="60"/>
      <c r="T86" s="10"/>
      <c r="U86" s="10"/>
      <c r="V86" s="10"/>
      <c r="W86" s="10"/>
      <c r="X86" s="10"/>
      <c r="Y86" s="10"/>
      <c r="Z86" s="10"/>
      <c r="AA86" s="10"/>
      <c r="AB86" s="10"/>
    </row>
    <row r="87" spans="1:28" x14ac:dyDescent="0.85">
      <c r="A87" s="1" t="s">
        <v>10</v>
      </c>
      <c r="B87" s="240">
        <f>IF(I71="Yes"," ",B73-B81)</f>
        <v>1505.5215884743293</v>
      </c>
      <c r="D87" s="43" t="s">
        <v>93</v>
      </c>
      <c r="E87" s="44"/>
      <c r="F87" s="62">
        <f>F72</f>
        <v>10</v>
      </c>
      <c r="G87" s="44"/>
      <c r="H87" s="372" t="s">
        <v>97</v>
      </c>
      <c r="I87" s="373"/>
    </row>
    <row r="88" spans="1:28" x14ac:dyDescent="0.85">
      <c r="A88" s="1" t="s">
        <v>11</v>
      </c>
      <c r="B88" s="7">
        <f>IF(I71="Yes"," ",B76*B87)</f>
        <v>23.400374407994239</v>
      </c>
      <c r="D88" s="43" t="s">
        <v>94</v>
      </c>
      <c r="E88" s="45"/>
      <c r="F88" s="62">
        <v>94</v>
      </c>
      <c r="G88" s="44" t="s">
        <v>95</v>
      </c>
      <c r="H88" s="374">
        <f>F87*F88*F89/100</f>
        <v>0</v>
      </c>
      <c r="I88" s="375"/>
    </row>
    <row r="89" spans="1:28" ht="15.25" thickBot="1" x14ac:dyDescent="1">
      <c r="A89" s="22" t="s">
        <v>29</v>
      </c>
      <c r="B89" s="238">
        <f>IF(I71="Yes"," ",B73-B82)</f>
        <v>1515.3963929818829</v>
      </c>
      <c r="C89" s="10"/>
      <c r="D89" s="376" t="s">
        <v>96</v>
      </c>
      <c r="E89" s="377"/>
      <c r="F89" s="47">
        <v>0</v>
      </c>
      <c r="G89" s="46" t="s">
        <v>98</v>
      </c>
      <c r="H89" s="65" t="s">
        <v>99</v>
      </c>
      <c r="I89" s="66">
        <f>H88/50</f>
        <v>0</v>
      </c>
    </row>
    <row r="90" spans="1:28" ht="15.25" thickBot="1" x14ac:dyDescent="1">
      <c r="A90" s="28" t="s">
        <v>50</v>
      </c>
      <c r="B90" s="29">
        <f>B79</f>
        <v>2.0481500000000001</v>
      </c>
      <c r="C90" s="371" t="s">
        <v>12</v>
      </c>
      <c r="D90" s="371"/>
      <c r="E90" s="30">
        <f>B88</f>
        <v>23.400374407994239</v>
      </c>
      <c r="F90" s="31" t="s">
        <v>51</v>
      </c>
      <c r="G90" s="31"/>
      <c r="H90" s="32"/>
      <c r="I90" s="2"/>
    </row>
    <row r="91" spans="1:28" ht="15.25" thickBot="1" x14ac:dyDescent="1">
      <c r="A91" s="35" t="s">
        <v>204</v>
      </c>
      <c r="C91" s="38"/>
    </row>
    <row r="92" spans="1:28" x14ac:dyDescent="0.85">
      <c r="A92" s="36" t="s">
        <v>55</v>
      </c>
      <c r="B92" s="237">
        <v>474</v>
      </c>
      <c r="C92" s="38" t="s">
        <v>58</v>
      </c>
      <c r="D92" s="384"/>
      <c r="E92" s="385"/>
    </row>
    <row r="93" spans="1:28" x14ac:dyDescent="0.85">
      <c r="A93" s="37" t="s">
        <v>76</v>
      </c>
      <c r="B93" s="237">
        <v>100</v>
      </c>
      <c r="C93" s="38" t="s">
        <v>58</v>
      </c>
      <c r="D93" s="386"/>
      <c r="E93" s="387"/>
      <c r="F93" s="48" t="s">
        <v>73</v>
      </c>
      <c r="G93" s="48" t="s">
        <v>74</v>
      </c>
    </row>
    <row r="94" spans="1:28" ht="15.25" thickBot="1" x14ac:dyDescent="1">
      <c r="A94" s="36" t="s">
        <v>56</v>
      </c>
      <c r="B94" s="239">
        <f>(B92-B93)*B77</f>
        <v>22.795412992034194</v>
      </c>
      <c r="C94" s="38" t="s">
        <v>57</v>
      </c>
      <c r="D94" s="388"/>
      <c r="E94" s="389"/>
      <c r="F94" s="7">
        <f>B94</f>
        <v>22.795412992034194</v>
      </c>
      <c r="G94" s="7">
        <f>B94*(B76)</f>
        <v>0.35430989690358178</v>
      </c>
    </row>
    <row r="95" spans="1:28" x14ac:dyDescent="0.85">
      <c r="A95" s="36" t="s">
        <v>59</v>
      </c>
      <c r="B95" s="239">
        <f>(7*B94)/13.7</f>
        <v>11.647291309798495</v>
      </c>
      <c r="C95" s="38" t="s">
        <v>60</v>
      </c>
      <c r="D95" s="69" t="s">
        <v>102</v>
      </c>
      <c r="E95" s="38"/>
      <c r="F95" s="72">
        <v>0</v>
      </c>
    </row>
    <row r="96" spans="1:28" ht="15.25" thickBot="1" x14ac:dyDescent="1">
      <c r="D96" s="70" t="s">
        <v>103</v>
      </c>
      <c r="F96" s="263">
        <f>IF(F95=0,0,(F95-B93)/G49)</f>
        <v>0</v>
      </c>
      <c r="G96" t="s">
        <v>104</v>
      </c>
    </row>
    <row r="97" spans="1:19" x14ac:dyDescent="0.85">
      <c r="A97" s="408" t="s">
        <v>247</v>
      </c>
      <c r="B97" s="409"/>
      <c r="C97" s="409"/>
      <c r="D97" s="409"/>
      <c r="E97" s="409"/>
      <c r="F97" s="409"/>
      <c r="G97" s="409"/>
      <c r="H97" s="409"/>
      <c r="I97" s="409"/>
      <c r="J97" s="409"/>
      <c r="K97" s="409"/>
      <c r="L97" s="409"/>
      <c r="M97" s="409"/>
      <c r="N97" s="409"/>
      <c r="O97" s="409"/>
      <c r="P97" s="409"/>
      <c r="Q97" s="409"/>
      <c r="R97" s="409"/>
      <c r="S97" s="410"/>
    </row>
    <row r="98" spans="1:19" ht="15.25" thickBot="1" x14ac:dyDescent="1">
      <c r="A98" s="411"/>
      <c r="B98" s="412"/>
      <c r="C98" s="412"/>
      <c r="D98" s="412"/>
      <c r="E98" s="412"/>
      <c r="F98" s="412"/>
      <c r="G98" s="412"/>
      <c r="H98" s="412"/>
      <c r="I98" s="412"/>
      <c r="J98" s="412"/>
      <c r="K98" s="412"/>
      <c r="L98" s="412"/>
      <c r="M98" s="412"/>
      <c r="N98" s="412"/>
      <c r="O98" s="412"/>
      <c r="P98" s="412"/>
      <c r="Q98" s="412"/>
      <c r="R98" s="412"/>
      <c r="S98" s="413"/>
    </row>
    <row r="99" spans="1:19" x14ac:dyDescent="0.85">
      <c r="A99" s="408" t="s">
        <v>252</v>
      </c>
      <c r="B99" s="409"/>
      <c r="C99" s="409"/>
      <c r="D99" s="409"/>
      <c r="E99" s="409" t="s">
        <v>253</v>
      </c>
      <c r="F99" s="409"/>
      <c r="G99" s="409"/>
      <c r="H99" s="409"/>
      <c r="I99" s="409"/>
      <c r="J99" s="409"/>
      <c r="K99" s="409"/>
      <c r="L99" s="409"/>
      <c r="M99" s="266"/>
      <c r="N99" s="266"/>
      <c r="O99" s="266"/>
      <c r="P99" s="266"/>
      <c r="Q99" s="266"/>
      <c r="R99" s="266"/>
      <c r="S99" s="266"/>
    </row>
    <row r="100" spans="1:19" x14ac:dyDescent="0.85">
      <c r="A100" s="265" t="s">
        <v>248</v>
      </c>
      <c r="B100" s="20">
        <v>4.8920000000000003</v>
      </c>
      <c r="C100" s="41">
        <v>5.5</v>
      </c>
      <c r="D100" t="s">
        <v>116</v>
      </c>
      <c r="E100" s="354" t="s">
        <v>255</v>
      </c>
      <c r="F100" s="354"/>
      <c r="G100" s="354"/>
      <c r="H100" s="8">
        <f>(B100^2/1029.4)*(B103-B102)</f>
        <v>1.1159120575092287</v>
      </c>
      <c r="I100" t="s">
        <v>57</v>
      </c>
      <c r="J100" s="354" t="s">
        <v>257</v>
      </c>
      <c r="K100" s="354"/>
      <c r="L100" s="267">
        <f>H100/0.204815</f>
        <v>5.4483902912834932</v>
      </c>
    </row>
    <row r="101" spans="1:19" ht="15.25" thickBot="1" x14ac:dyDescent="1">
      <c r="A101" s="265" t="s">
        <v>249</v>
      </c>
      <c r="B101" s="20">
        <v>7.9210000000000003</v>
      </c>
      <c r="C101" s="40" t="s">
        <v>172</v>
      </c>
      <c r="E101" s="354" t="s">
        <v>256</v>
      </c>
      <c r="F101" s="354"/>
      <c r="G101" s="354"/>
      <c r="H101" s="8">
        <f>(B101^2/1029.4)*(B102-B104)</f>
        <v>3.0475151058869243</v>
      </c>
      <c r="I101" t="s">
        <v>57</v>
      </c>
      <c r="J101" s="354" t="s">
        <v>257</v>
      </c>
      <c r="K101" s="354"/>
      <c r="L101" s="267">
        <f>H101/0.204815</f>
        <v>14.879355056450574</v>
      </c>
    </row>
    <row r="102" spans="1:19" ht="15.25" thickBot="1" x14ac:dyDescent="1">
      <c r="A102" s="1" t="s">
        <v>250</v>
      </c>
      <c r="B102" s="237">
        <v>1500</v>
      </c>
      <c r="C102" t="s">
        <v>58</v>
      </c>
      <c r="E102" s="354" t="s">
        <v>259</v>
      </c>
      <c r="F102" s="354"/>
      <c r="G102" s="354"/>
      <c r="H102" s="269">
        <f>H100+H101</f>
        <v>4.163427163396153</v>
      </c>
      <c r="I102" t="s">
        <v>57</v>
      </c>
      <c r="J102" s="354" t="s">
        <v>37</v>
      </c>
      <c r="K102" s="354"/>
      <c r="L102" s="268">
        <f>L101+L100</f>
        <v>20.327745347734066</v>
      </c>
    </row>
    <row r="103" spans="1:19" ht="15.25" thickBot="1" x14ac:dyDescent="1">
      <c r="A103" s="264" t="s">
        <v>251</v>
      </c>
      <c r="B103" s="237">
        <v>1548</v>
      </c>
      <c r="C103" t="s">
        <v>58</v>
      </c>
      <c r="E103" s="354"/>
      <c r="F103" s="354"/>
      <c r="G103" s="354"/>
    </row>
    <row r="104" spans="1:19" ht="15.25" thickBot="1" x14ac:dyDescent="1">
      <c r="A104" s="34" t="s">
        <v>254</v>
      </c>
      <c r="B104" s="237">
        <v>1450</v>
      </c>
      <c r="C104" t="s">
        <v>58</v>
      </c>
      <c r="E104" s="421" t="s">
        <v>50</v>
      </c>
      <c r="F104" s="422"/>
      <c r="G104" s="422"/>
      <c r="H104" s="270">
        <f>H102</f>
        <v>4.163427163396153</v>
      </c>
      <c r="I104" s="271" t="s">
        <v>258</v>
      </c>
      <c r="J104" s="271"/>
      <c r="K104" s="271"/>
      <c r="L104" s="270">
        <f>B107</f>
        <v>5.6062135710122396</v>
      </c>
      <c r="M104" s="271" t="s">
        <v>260</v>
      </c>
      <c r="N104" s="271"/>
      <c r="O104" s="272"/>
    </row>
    <row r="105" spans="1:19" x14ac:dyDescent="0.85">
      <c r="A105" s="265" t="s">
        <v>2</v>
      </c>
      <c r="B105" s="20">
        <v>2.375</v>
      </c>
      <c r="C105" s="40" t="s">
        <v>172</v>
      </c>
    </row>
    <row r="106" spans="1:19" x14ac:dyDescent="0.85">
      <c r="A106" s="262" t="s">
        <v>3</v>
      </c>
      <c r="B106" s="20">
        <v>1.9950000000000001</v>
      </c>
      <c r="C106" t="s">
        <v>172</v>
      </c>
    </row>
    <row r="107" spans="1:19" ht="15.25" thickBot="1" x14ac:dyDescent="1">
      <c r="A107" t="s">
        <v>45</v>
      </c>
      <c r="B107" s="8">
        <f>(B106^2/1029.4)*B104</f>
        <v>5.6062135710122396</v>
      </c>
    </row>
    <row r="108" spans="1:19" ht="15.25" thickBot="1" x14ac:dyDescent="1">
      <c r="A108" s="423" t="s">
        <v>262</v>
      </c>
      <c r="B108" s="424"/>
      <c r="C108" s="424"/>
      <c r="D108" s="424"/>
      <c r="E108" s="424"/>
      <c r="F108" s="424"/>
      <c r="G108" s="424"/>
      <c r="H108" s="424"/>
      <c r="I108" s="425"/>
    </row>
    <row r="109" spans="1:19" x14ac:dyDescent="0.85">
      <c r="A109" s="247" t="s">
        <v>0</v>
      </c>
      <c r="B109" s="331" t="s">
        <v>239</v>
      </c>
      <c r="C109" s="331"/>
      <c r="D109" s="331"/>
      <c r="E109" s="331"/>
      <c r="F109" s="331"/>
      <c r="G109" s="331"/>
      <c r="H109" s="331"/>
      <c r="I109" s="332"/>
    </row>
    <row r="110" spans="1:19" ht="15.25" thickBot="1" x14ac:dyDescent="1">
      <c r="A110" s="1"/>
      <c r="C110" t="s">
        <v>64</v>
      </c>
      <c r="I110" s="2"/>
    </row>
    <row r="111" spans="1:19" x14ac:dyDescent="0.85">
      <c r="A111" s="1" t="s">
        <v>1</v>
      </c>
      <c r="B111" s="20">
        <v>4.0519999999999996</v>
      </c>
      <c r="C111" s="41">
        <v>4.5</v>
      </c>
      <c r="D111" s="328" t="s">
        <v>13</v>
      </c>
      <c r="E111" s="329"/>
      <c r="F111" s="329"/>
      <c r="G111" s="329"/>
      <c r="H111" s="329"/>
      <c r="I111" s="333"/>
    </row>
    <row r="112" spans="1:19" x14ac:dyDescent="0.85">
      <c r="A112" s="1" t="s">
        <v>2</v>
      </c>
      <c r="B112" s="20"/>
      <c r="C112" s="40" t="s">
        <v>172</v>
      </c>
      <c r="D112" s="1" t="s">
        <v>15</v>
      </c>
      <c r="F112" s="200" t="s">
        <v>16</v>
      </c>
      <c r="G112" s="70" t="s">
        <v>170</v>
      </c>
      <c r="I112" s="201" t="s">
        <v>173</v>
      </c>
    </row>
    <row r="113" spans="1:9" x14ac:dyDescent="0.85">
      <c r="A113" s="1" t="s">
        <v>3</v>
      </c>
      <c r="B113" s="20"/>
      <c r="C113" t="s">
        <v>172</v>
      </c>
      <c r="D113" s="1" t="s">
        <v>14</v>
      </c>
      <c r="F113" s="20">
        <v>12</v>
      </c>
      <c r="G113" t="s">
        <v>186</v>
      </c>
      <c r="I113" s="201" t="s">
        <v>173</v>
      </c>
    </row>
    <row r="114" spans="1:9" x14ac:dyDescent="0.85">
      <c r="A114" s="1" t="s">
        <v>4</v>
      </c>
      <c r="B114" s="237">
        <v>100</v>
      </c>
      <c r="C114" t="s">
        <v>171</v>
      </c>
      <c r="D114" s="1" t="s">
        <v>179</v>
      </c>
      <c r="F114" s="6">
        <f>B16/G20</f>
        <v>18.714197500094116</v>
      </c>
      <c r="G114" s="354" t="s">
        <v>189</v>
      </c>
      <c r="H114" s="354"/>
      <c r="I114" s="219">
        <v>0</v>
      </c>
    </row>
    <row r="115" spans="1:9" x14ac:dyDescent="0.85">
      <c r="A115" s="1"/>
      <c r="D115" s="1" t="str">
        <f>IF(F115=" "," ","Slurry Yield:")</f>
        <v>Slurry Yield:</v>
      </c>
      <c r="F115" s="8">
        <f>IF(I113="yes"," ",IF(F112="Yes",F113*1.15*0.1781,"Poop"))</f>
        <v>2.4577800000000001</v>
      </c>
      <c r="G115" t="str">
        <f>IF(D115&gt;" ","BBLS"," ")</f>
        <v>BBLS</v>
      </c>
      <c r="H115" t="s">
        <v>195</v>
      </c>
      <c r="I115" s="219"/>
    </row>
    <row r="116" spans="1:9" x14ac:dyDescent="0.85">
      <c r="A116" s="1" t="s">
        <v>5</v>
      </c>
      <c r="B116" s="21">
        <f>(B111^2-B112^2)/1029.4</f>
        <v>1.5949780454633765E-2</v>
      </c>
      <c r="C116" s="53">
        <f>B116*B114</f>
        <v>1.5949780454633764</v>
      </c>
      <c r="D116" s="1" t="str">
        <f>IF(F116="  ","Kiss my ass","Slurry Yield:")</f>
        <v>Kiss my ass</v>
      </c>
      <c r="F116" s="215" t="str">
        <f>IF(I113="yes",F113*I115*0.1781,"  ")</f>
        <v xml:space="preserve">  </v>
      </c>
      <c r="G116" t="str">
        <f>IF(D115&gt;" "," ","BBLS ")</f>
        <v xml:space="preserve"> </v>
      </c>
      <c r="H116" t="s">
        <v>196</v>
      </c>
      <c r="I116" s="224">
        <f>I114*F113</f>
        <v>0</v>
      </c>
    </row>
    <row r="117" spans="1:9" x14ac:dyDescent="0.85">
      <c r="A117" s="1" t="s">
        <v>6</v>
      </c>
      <c r="B117" s="21">
        <f>B113^2/1029.4</f>
        <v>0</v>
      </c>
      <c r="C117" s="53">
        <f>B117*B114</f>
        <v>0</v>
      </c>
      <c r="D117" s="1"/>
      <c r="H117" s="21" t="str">
        <f>IF(I112="Yes","Slurry Vol:"," ")</f>
        <v xml:space="preserve"> </v>
      </c>
      <c r="I117" s="223" t="str">
        <f>IF(I112="Yes",F115," ")</f>
        <v xml:space="preserve"> </v>
      </c>
    </row>
    <row r="118" spans="1:9" ht="15.25" thickBot="1" x14ac:dyDescent="1">
      <c r="A118" s="1" t="s">
        <v>7</v>
      </c>
      <c r="B118" s="21">
        <f>B111^2/1029.4</f>
        <v>1.5949780454633765E-2</v>
      </c>
      <c r="C118" s="53">
        <f>B114*B118</f>
        <v>1.5949780454633764</v>
      </c>
      <c r="D118" s="359" t="s">
        <v>19</v>
      </c>
      <c r="E118" s="354"/>
      <c r="F118" s="354"/>
      <c r="G118" s="226">
        <f>R120</f>
        <v>0</v>
      </c>
      <c r="H118" t="s">
        <v>197</v>
      </c>
      <c r="I118" s="219">
        <v>15.8</v>
      </c>
    </row>
    <row r="119" spans="1:9" x14ac:dyDescent="0.85">
      <c r="A119" s="1" t="s">
        <v>70</v>
      </c>
      <c r="C119" s="54">
        <f>C117+C116</f>
        <v>1.5949780454633764</v>
      </c>
      <c r="D119" s="1"/>
      <c r="H119" s="17" t="s">
        <v>178</v>
      </c>
      <c r="I119" s="19"/>
    </row>
    <row r="120" spans="1:9" ht="15.25" thickBot="1" x14ac:dyDescent="1">
      <c r="A120" s="1" t="s">
        <v>8</v>
      </c>
      <c r="B120" s="61">
        <f>IF(I113="yes",F116,F115)</f>
        <v>2.4577800000000001</v>
      </c>
      <c r="D120" s="50" t="s">
        <v>75</v>
      </c>
      <c r="G120" s="205">
        <f>(B114-B130)/G20</f>
        <v>4.9379496552257889</v>
      </c>
      <c r="H120" s="236">
        <f>B114-(G22*G20)</f>
        <v>-28.412425852856586</v>
      </c>
      <c r="I120" s="5"/>
    </row>
    <row r="121" spans="1:9" x14ac:dyDescent="0.85">
      <c r="A121" s="1"/>
      <c r="D121" s="334" t="s">
        <v>20</v>
      </c>
      <c r="E121" s="335"/>
      <c r="F121" s="335"/>
      <c r="G121" s="335"/>
      <c r="H121" s="335"/>
      <c r="I121" s="358"/>
    </row>
    <row r="122" spans="1:9" x14ac:dyDescent="0.85">
      <c r="A122" s="1" t="s">
        <v>32</v>
      </c>
      <c r="B122" s="6">
        <f>IF(I112="Yes"," ",B120/(B116+B117))</f>
        <v>154.09491102342795</v>
      </c>
      <c r="D122" s="1" t="s">
        <v>21</v>
      </c>
      <c r="F122" s="20">
        <v>4.99</v>
      </c>
      <c r="I122" s="2"/>
    </row>
    <row r="123" spans="1:9" x14ac:dyDescent="0.85">
      <c r="A123" s="1" t="s">
        <v>31</v>
      </c>
      <c r="B123" s="6">
        <f>IF(I112="Yes"," ",B120/B118)</f>
        <v>154.09491102342795</v>
      </c>
      <c r="D123" s="1" t="s">
        <v>22</v>
      </c>
      <c r="F123" s="21">
        <f>F122*F113</f>
        <v>59.88</v>
      </c>
      <c r="I123" s="2"/>
    </row>
    <row r="124" spans="1:9" x14ac:dyDescent="0.85">
      <c r="A124" s="1"/>
      <c r="D124" s="1" t="s">
        <v>23</v>
      </c>
      <c r="F124" s="9">
        <f>F123/42</f>
        <v>1.4257142857142857</v>
      </c>
      <c r="I124" s="2"/>
    </row>
    <row r="125" spans="1:9" x14ac:dyDescent="0.85">
      <c r="A125" s="1" t="s">
        <v>9</v>
      </c>
      <c r="B125" s="8">
        <f>IF(I112="Yes"," ",B122*B116)</f>
        <v>2.4577800000000001</v>
      </c>
      <c r="D125" s="1"/>
      <c r="I125" s="2"/>
    </row>
    <row r="126" spans="1:9" ht="15.25" thickBot="1" x14ac:dyDescent="1">
      <c r="A126" s="1" t="s">
        <v>30</v>
      </c>
      <c r="B126" s="8">
        <f>IF(I112="Yes"," ",B122*B117)</f>
        <v>0</v>
      </c>
      <c r="D126" s="1"/>
      <c r="I126" s="2"/>
    </row>
    <row r="127" spans="1:9" ht="15.25" thickBot="1" x14ac:dyDescent="1">
      <c r="A127" s="1"/>
      <c r="D127" s="368" t="s">
        <v>92</v>
      </c>
      <c r="E127" s="369"/>
      <c r="F127" s="369"/>
      <c r="G127" s="369"/>
      <c r="H127" s="369"/>
      <c r="I127" s="370"/>
    </row>
    <row r="128" spans="1:9" x14ac:dyDescent="0.85">
      <c r="A128" s="1" t="s">
        <v>10</v>
      </c>
      <c r="B128" s="7">
        <f>IF(I112="Yes"," ",B114-B122)</f>
        <v>-54.094911023427954</v>
      </c>
      <c r="D128" s="43" t="s">
        <v>93</v>
      </c>
      <c r="E128" s="44"/>
      <c r="F128" s="62">
        <f>F113</f>
        <v>12</v>
      </c>
      <c r="G128" s="44"/>
      <c r="H128" s="372" t="s">
        <v>97</v>
      </c>
      <c r="I128" s="373"/>
    </row>
    <row r="129" spans="1:9" x14ac:dyDescent="0.85">
      <c r="A129" s="1" t="s">
        <v>11</v>
      </c>
      <c r="B129" s="7">
        <f>IF(I112="Yes"," ",B117*B128)</f>
        <v>0</v>
      </c>
      <c r="D129" s="43" t="s">
        <v>94</v>
      </c>
      <c r="E129" s="45"/>
      <c r="F129" s="62">
        <v>94</v>
      </c>
      <c r="G129" s="44" t="s">
        <v>95</v>
      </c>
      <c r="H129" s="374">
        <f>F128*F129*F130/100</f>
        <v>45.12</v>
      </c>
      <c r="I129" s="375"/>
    </row>
    <row r="130" spans="1:9" ht="15.25" thickBot="1" x14ac:dyDescent="1">
      <c r="A130" s="22" t="s">
        <v>29</v>
      </c>
      <c r="B130" s="238">
        <f>IF(I112="Yes"," ",B114-B123)</f>
        <v>-54.094911023427954</v>
      </c>
      <c r="C130" s="10"/>
      <c r="D130" s="376" t="s">
        <v>96</v>
      </c>
      <c r="E130" s="377"/>
      <c r="F130" s="47">
        <v>4</v>
      </c>
      <c r="G130" s="46" t="s">
        <v>98</v>
      </c>
      <c r="H130" s="65" t="s">
        <v>99</v>
      </c>
      <c r="I130" s="66">
        <f>H129/50</f>
        <v>0.90239999999999998</v>
      </c>
    </row>
    <row r="131" spans="1:9" ht="15.25" thickBot="1" x14ac:dyDescent="1">
      <c r="A131" s="28" t="s">
        <v>50</v>
      </c>
      <c r="B131" s="29">
        <f>B120</f>
        <v>2.4577800000000001</v>
      </c>
      <c r="C131" s="371" t="s">
        <v>12</v>
      </c>
      <c r="D131" s="371"/>
      <c r="E131" s="30">
        <f>B129</f>
        <v>0</v>
      </c>
      <c r="F131" s="31" t="s">
        <v>51</v>
      </c>
      <c r="G131" s="31"/>
      <c r="H131" s="32"/>
      <c r="I131" s="2"/>
    </row>
  </sheetData>
  <sheetProtection sheet="1" formatCells="0" formatColumns="0" formatRows="0" insertColumns="0" insertRows="0" deleteColumns="0" deleteRows="0" sort="0"/>
  <mergeCells count="236">
    <mergeCell ref="H129:I129"/>
    <mergeCell ref="D130:E130"/>
    <mergeCell ref="C131:D131"/>
    <mergeCell ref="A1:AA6"/>
    <mergeCell ref="D111:I111"/>
    <mergeCell ref="G114:H114"/>
    <mergeCell ref="D118:F118"/>
    <mergeCell ref="D121:I121"/>
    <mergeCell ref="D127:I127"/>
    <mergeCell ref="H128:I128"/>
    <mergeCell ref="E102:G102"/>
    <mergeCell ref="J102:K102"/>
    <mergeCell ref="E103:G103"/>
    <mergeCell ref="E104:G104"/>
    <mergeCell ref="A108:I108"/>
    <mergeCell ref="B109:I109"/>
    <mergeCell ref="A99:D99"/>
    <mergeCell ref="E99:L99"/>
    <mergeCell ref="E100:G100"/>
    <mergeCell ref="J100:K100"/>
    <mergeCell ref="E101:G101"/>
    <mergeCell ref="J101:K101"/>
    <mergeCell ref="H87:I87"/>
    <mergeCell ref="H88:I88"/>
    <mergeCell ref="D89:E89"/>
    <mergeCell ref="C90:D90"/>
    <mergeCell ref="D92:E94"/>
    <mergeCell ref="A97:S98"/>
    <mergeCell ref="D80:I80"/>
    <mergeCell ref="J81:K81"/>
    <mergeCell ref="J83:K83"/>
    <mergeCell ref="J84:K84"/>
    <mergeCell ref="J85:K85"/>
    <mergeCell ref="D86:I86"/>
    <mergeCell ref="J86:K86"/>
    <mergeCell ref="D77:F77"/>
    <mergeCell ref="J77:K77"/>
    <mergeCell ref="O77:Q77"/>
    <mergeCell ref="J78:K78"/>
    <mergeCell ref="O78:P78"/>
    <mergeCell ref="J79:K79"/>
    <mergeCell ref="O79:S79"/>
    <mergeCell ref="D70:I70"/>
    <mergeCell ref="L70:N70"/>
    <mergeCell ref="G73:H73"/>
    <mergeCell ref="J74:K74"/>
    <mergeCell ref="J75:K75"/>
    <mergeCell ref="O75:Q76"/>
    <mergeCell ref="J76:K76"/>
    <mergeCell ref="X65:Y65"/>
    <mergeCell ref="J66:K66"/>
    <mergeCell ref="J67:K67"/>
    <mergeCell ref="A68:I68"/>
    <mergeCell ref="J68:K68"/>
    <mergeCell ref="O69:S69"/>
    <mergeCell ref="U62:V62"/>
    <mergeCell ref="W62:X62"/>
    <mergeCell ref="D63:E65"/>
    <mergeCell ref="J63:K63"/>
    <mergeCell ref="U63:V63"/>
    <mergeCell ref="W63:X63"/>
    <mergeCell ref="U64:V64"/>
    <mergeCell ref="W64:X64"/>
    <mergeCell ref="J65:K65"/>
    <mergeCell ref="V65:W65"/>
    <mergeCell ref="J60:K60"/>
    <mergeCell ref="O60:P60"/>
    <mergeCell ref="J61:K61"/>
    <mergeCell ref="O61:S61"/>
    <mergeCell ref="U61:V61"/>
    <mergeCell ref="W61:X61"/>
    <mergeCell ref="J56:K56"/>
    <mergeCell ref="U56:X56"/>
    <mergeCell ref="Y56:Z56"/>
    <mergeCell ref="D57:E59"/>
    <mergeCell ref="J57:K57"/>
    <mergeCell ref="O57:Q58"/>
    <mergeCell ref="U57:X57"/>
    <mergeCell ref="Y57:Z57"/>
    <mergeCell ref="J58:K58"/>
    <mergeCell ref="J59:K59"/>
    <mergeCell ref="U53:X53"/>
    <mergeCell ref="Y53:Z53"/>
    <mergeCell ref="U54:X54"/>
    <mergeCell ref="Y54:Z54"/>
    <mergeCell ref="U55:X55"/>
    <mergeCell ref="Y55:Z55"/>
    <mergeCell ref="O59:Q59"/>
    <mergeCell ref="V59:Z59"/>
    <mergeCell ref="J50:K50"/>
    <mergeCell ref="U50:X50"/>
    <mergeCell ref="Y50:Z50"/>
    <mergeCell ref="D51:E53"/>
    <mergeCell ref="O51:S51"/>
    <mergeCell ref="U51:X51"/>
    <mergeCell ref="Y51:Z51"/>
    <mergeCell ref="L52:N52"/>
    <mergeCell ref="U52:X52"/>
    <mergeCell ref="Y52:Z52"/>
    <mergeCell ref="Y47:Z47"/>
    <mergeCell ref="J48:K48"/>
    <mergeCell ref="U48:X48"/>
    <mergeCell ref="Y48:Z48"/>
    <mergeCell ref="J49:K49"/>
    <mergeCell ref="U49:X49"/>
    <mergeCell ref="Y49:Z49"/>
    <mergeCell ref="U44:X44"/>
    <mergeCell ref="Y44:Z44"/>
    <mergeCell ref="D45:E47"/>
    <mergeCell ref="J45:K45"/>
    <mergeCell ref="U45:X45"/>
    <mergeCell ref="Y45:Z45"/>
    <mergeCell ref="U46:X46"/>
    <mergeCell ref="Y46:Z46"/>
    <mergeCell ref="J47:K47"/>
    <mergeCell ref="U47:X47"/>
    <mergeCell ref="T41:AA41"/>
    <mergeCell ref="J42:K42"/>
    <mergeCell ref="O42:P42"/>
    <mergeCell ref="U42:X42"/>
    <mergeCell ref="Y42:Z42"/>
    <mergeCell ref="J43:K43"/>
    <mergeCell ref="O43:S43"/>
    <mergeCell ref="U43:X43"/>
    <mergeCell ref="Y43:Z43"/>
    <mergeCell ref="D39:E41"/>
    <mergeCell ref="J39:K39"/>
    <mergeCell ref="O39:Q40"/>
    <mergeCell ref="U39:X39"/>
    <mergeCell ref="Y39:Z39"/>
    <mergeCell ref="J40:K40"/>
    <mergeCell ref="U40:X40"/>
    <mergeCell ref="Y40:Z40"/>
    <mergeCell ref="J41:K41"/>
    <mergeCell ref="O41:Q41"/>
    <mergeCell ref="A37:I37"/>
    <mergeCell ref="U37:X37"/>
    <mergeCell ref="Y37:Z37"/>
    <mergeCell ref="D38:E38"/>
    <mergeCell ref="J38:K38"/>
    <mergeCell ref="U38:X38"/>
    <mergeCell ref="Y38:Z38"/>
    <mergeCell ref="L34:N34"/>
    <mergeCell ref="U34:X34"/>
    <mergeCell ref="Y34:Z34"/>
    <mergeCell ref="U35:X35"/>
    <mergeCell ref="Y35:Z35"/>
    <mergeCell ref="U36:X36"/>
    <mergeCell ref="Y36:Z36"/>
    <mergeCell ref="D32:E32"/>
    <mergeCell ref="J32:K32"/>
    <mergeCell ref="U32:X32"/>
    <mergeCell ref="Y32:Z32"/>
    <mergeCell ref="AE32:AG32"/>
    <mergeCell ref="C33:D33"/>
    <mergeCell ref="O33:S33"/>
    <mergeCell ref="U33:X33"/>
    <mergeCell ref="Y33:Z33"/>
    <mergeCell ref="H30:I30"/>
    <mergeCell ref="J30:K30"/>
    <mergeCell ref="U30:X30"/>
    <mergeCell ref="Y30:Z30"/>
    <mergeCell ref="AE30:AG30"/>
    <mergeCell ref="H31:I31"/>
    <mergeCell ref="J31:K31"/>
    <mergeCell ref="U31:X31"/>
    <mergeCell ref="Y31:Z31"/>
    <mergeCell ref="AE31:AG31"/>
    <mergeCell ref="J27:K27"/>
    <mergeCell ref="U27:X27"/>
    <mergeCell ref="Y27:Z27"/>
    <mergeCell ref="U28:X28"/>
    <mergeCell ref="Y28:Z28"/>
    <mergeCell ref="D29:I29"/>
    <mergeCell ref="J29:K29"/>
    <mergeCell ref="U29:X29"/>
    <mergeCell ref="Y29:Z29"/>
    <mergeCell ref="J25:K25"/>
    <mergeCell ref="O25:S25"/>
    <mergeCell ref="U25:X25"/>
    <mergeCell ref="Y25:Z25"/>
    <mergeCell ref="AE25:AG25"/>
    <mergeCell ref="U26:X26"/>
    <mergeCell ref="Y26:Z26"/>
    <mergeCell ref="AE23:AG23"/>
    <mergeCell ref="J24:K24"/>
    <mergeCell ref="O24:P24"/>
    <mergeCell ref="U24:X24"/>
    <mergeCell ref="Y24:Z24"/>
    <mergeCell ref="AE24:AG24"/>
    <mergeCell ref="Y22:Z22"/>
    <mergeCell ref="D23:I23"/>
    <mergeCell ref="J23:K23"/>
    <mergeCell ref="O23:Q23"/>
    <mergeCell ref="U23:X23"/>
    <mergeCell ref="Y23:Z23"/>
    <mergeCell ref="D20:F20"/>
    <mergeCell ref="J20:K20"/>
    <mergeCell ref="U20:X20"/>
    <mergeCell ref="J21:K21"/>
    <mergeCell ref="O21:Q22"/>
    <mergeCell ref="U21:X21"/>
    <mergeCell ref="Y21:Z21"/>
    <mergeCell ref="J22:K22"/>
    <mergeCell ref="U22:X22"/>
    <mergeCell ref="AE17:AG17"/>
    <mergeCell ref="U18:X18"/>
    <mergeCell ref="Y18:Z18"/>
    <mergeCell ref="AE18:AG18"/>
    <mergeCell ref="U19:X19"/>
    <mergeCell ref="Y20:Z20"/>
    <mergeCell ref="G16:H16"/>
    <mergeCell ref="L16:N16"/>
    <mergeCell ref="U16:X16"/>
    <mergeCell ref="Y16:Z16"/>
    <mergeCell ref="U17:X17"/>
    <mergeCell ref="Y17:Z17"/>
    <mergeCell ref="Y19:Z19"/>
    <mergeCell ref="A9:V10"/>
    <mergeCell ref="AC13:AG13"/>
    <mergeCell ref="U14:X14"/>
    <mergeCell ref="Y14:Z14"/>
    <mergeCell ref="O15:S15"/>
    <mergeCell ref="U15:X15"/>
    <mergeCell ref="Y15:Z15"/>
    <mergeCell ref="B11:I11"/>
    <mergeCell ref="J11:S11"/>
    <mergeCell ref="T11:AA11"/>
    <mergeCell ref="Y12:Z12"/>
    <mergeCell ref="D13:I13"/>
    <mergeCell ref="J13:N13"/>
    <mergeCell ref="T13:V13"/>
    <mergeCell ref="W13:X13"/>
    <mergeCell ref="Y13:Z13"/>
    <mergeCell ref="V12:X12"/>
    <mergeCell ref="T12:U12"/>
  </mergeCell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381000</xdr:colOff>
                    <xdr:row>39</xdr:row>
                    <xdr:rowOff>76200</xdr:rowOff>
                  </from>
                  <to>
                    <xdr:col>4</xdr:col>
                    <xdr:colOff>70757</xdr:colOff>
                    <xdr:row>40</xdr:row>
                    <xdr:rowOff>97971</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381000</xdr:colOff>
                    <xdr:row>44</xdr:row>
                    <xdr:rowOff>76200</xdr:rowOff>
                  </from>
                  <to>
                    <xdr:col>4</xdr:col>
                    <xdr:colOff>70757</xdr:colOff>
                    <xdr:row>45</xdr:row>
                    <xdr:rowOff>97971</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381000</xdr:colOff>
                    <xdr:row>50</xdr:row>
                    <xdr:rowOff>76200</xdr:rowOff>
                  </from>
                  <to>
                    <xdr:col>4</xdr:col>
                    <xdr:colOff>70757</xdr:colOff>
                    <xdr:row>51</xdr:row>
                    <xdr:rowOff>89807</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381000</xdr:colOff>
                    <xdr:row>56</xdr:row>
                    <xdr:rowOff>76200</xdr:rowOff>
                  </from>
                  <to>
                    <xdr:col>4</xdr:col>
                    <xdr:colOff>70757</xdr:colOff>
                    <xdr:row>57</xdr:row>
                    <xdr:rowOff>97971</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381000</xdr:colOff>
                    <xdr:row>62</xdr:row>
                    <xdr:rowOff>76200</xdr:rowOff>
                  </from>
                  <to>
                    <xdr:col>4</xdr:col>
                    <xdr:colOff>70757</xdr:colOff>
                    <xdr:row>63</xdr:row>
                    <xdr:rowOff>97971</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381000</xdr:colOff>
                    <xdr:row>91</xdr:row>
                    <xdr:rowOff>76200</xdr:rowOff>
                  </from>
                  <to>
                    <xdr:col>4</xdr:col>
                    <xdr:colOff>70757</xdr:colOff>
                    <xdr:row>92</xdr:row>
                    <xdr:rowOff>97971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xr:uid="{292EAC58-4B7C-434A-919B-3B07874C98CE}">
          <x14:formula1>
            <xm:f>'Data Validation'!$D$5:$D$16</xm:f>
          </x14:formula1>
          <xm:sqref>B101</xm:sqref>
        </x14:dataValidation>
        <x14:dataValidation type="list" allowBlank="1" showInputMessage="1" showErrorMessage="1" xr:uid="{266A2016-D588-4E2E-ABDB-0D028B064838}">
          <x14:formula1>
            <xm:f>'Data Validation'!$F$3:$F$16</xm:f>
          </x14:formula1>
          <xm:sqref>B15 B113</xm:sqref>
        </x14:dataValidation>
        <x14:dataValidation type="list" allowBlank="1" showInputMessage="1" showErrorMessage="1" xr:uid="{9421C671-CBA7-4649-ADAC-679DB33080BA}">
          <x14:formula1>
            <xm:f>'Data Validation'!$F$5:$F$20</xm:f>
          </x14:formula1>
          <xm:sqref>B72 B106</xm:sqref>
        </x14:dataValidation>
        <x14:dataValidation type="list" allowBlank="1" showInputMessage="1" showErrorMessage="1" xr:uid="{50715DF1-DBC6-4148-B005-0874676D4AC0}">
          <x14:formula1>
            <xm:f>'Data Validation'!$D$3:$D$16</xm:f>
          </x14:formula1>
          <xm:sqref>B13 B100 B111</xm:sqref>
        </x14:dataValidation>
        <x14:dataValidation type="list" allowBlank="1" showInputMessage="1" showErrorMessage="1" xr:uid="{05893F88-83AA-409E-ABCB-CBFC8DBD9830}">
          <x14:formula1>
            <xm:f>'Data Validation'!$D$4:$D$16</xm:f>
          </x14:formula1>
          <xm:sqref>B70</xm:sqref>
        </x14:dataValidation>
        <x14:dataValidation type="list" allowBlank="1" showInputMessage="1" showErrorMessage="1" xr:uid="{9C0FE87A-4280-474B-8D39-CFAD0FAB7C75}">
          <x14:formula1>
            <xm:f>'Data Validation'!$B$3:$B$14</xm:f>
          </x14:formula1>
          <xm:sqref>C13 C100 C111</xm:sqref>
        </x14:dataValidation>
        <x14:dataValidation type="list" allowBlank="1" showInputMessage="1" showErrorMessage="1" xr:uid="{0A9DCC80-A988-44B1-B91E-6A358009A662}">
          <x14:formula1>
            <xm:f>'Data Validation'!$B$5:$B$14</xm:f>
          </x14:formula1>
          <xm:sqref>C70</xm:sqref>
        </x14:dataValidation>
        <x14:dataValidation type="list" allowBlank="1" showInputMessage="1" showErrorMessage="1" xr:uid="{5786DF6E-4EDE-41EE-A95B-D7A32EDA1AF1}">
          <x14:formula1>
            <xm:f>'Data Validation'!$H$3:$H$23</xm:f>
          </x14:formula1>
          <xm:sqref>B14 B112</xm:sqref>
        </x14:dataValidation>
        <x14:dataValidation type="list" allowBlank="1" showInputMessage="1" showErrorMessage="1" xr:uid="{5CF3E303-8ED7-48F3-8D1A-509C091BF9BF}">
          <x14:formula1>
            <xm:f>'Data Validation'!$L$6:$L$30</xm:f>
          </x14:formula1>
          <xm:sqref>I20 I77 I118</xm:sqref>
        </x14:dataValidation>
        <x14:dataValidation type="list" allowBlank="1" showInputMessage="1" showErrorMessage="1" xr:uid="{0A50EAC6-5700-42B1-AC90-0E877479F5D0}">
          <x14:formula1>
            <xm:f>'Data Validation'!$K$5:$K$33</xm:f>
          </x14:formula1>
          <xm:sqref>N29 N83 N65 N47</xm:sqref>
        </x14:dataValidation>
        <x14:dataValidation type="list" allowBlank="1" showInputMessage="1" showErrorMessage="1" xr:uid="{0E8ED280-8915-470D-8A1C-86726F37519B}">
          <x14:formula1>
            <xm:f>'Data Validation'!$J$5:$J$33</xm:f>
          </x14:formula1>
          <xm:sqref>N28 N82 N64 N46</xm:sqref>
        </x14:dataValidation>
        <x14:dataValidation type="list" allowBlank="1" showInputMessage="1" showErrorMessage="1" xr:uid="{DF384A7F-D13E-4BE4-8AEF-A2D28C2501D3}">
          <x14:formula1>
            <xm:f>'Data Validation'!$K$5:$K$28</xm:f>
          </x14:formula1>
          <xm:sqref>I17 I74 I115</xm:sqref>
        </x14:dataValidation>
        <x14:dataValidation type="list" allowBlank="1" showInputMessage="1" showErrorMessage="1" xr:uid="{7C08EF32-F350-4695-AB6D-7E94893814E5}">
          <x14:formula1>
            <xm:f>'Data Validation'!$J$5:$J$29</xm:f>
          </x14:formula1>
          <xm:sqref>I16 I73 I114</xm:sqref>
        </x14:dataValidation>
        <x14:dataValidation type="list" allowBlank="1" showInputMessage="1" showErrorMessage="1" xr:uid="{2294B910-E4FC-4EBE-A8FA-DC6ABB6A52C4}">
          <x14:formula1>
            <xm:f>'Data Validation'!$E$18:$E$25</xm:f>
          </x14:formula1>
          <xm:sqref>Q24 Q78 Q60 Q42</xm:sqref>
        </x14:dataValidation>
        <x14:dataValidation type="list" allowBlank="1" showInputMessage="1" showErrorMessage="1" xr:uid="{FD49DDA9-40EC-43E6-8240-09DACD1B4449}">
          <x14:formula1>
            <xm:f>'Data Validation'!$B$17:$B$26</xm:f>
          </x14:formula1>
          <xm:sqref>F32 F89 F130</xm:sqref>
        </x14:dataValidation>
        <x14:dataValidation type="list" allowBlank="1" showInputMessage="1" showErrorMessage="1" xr:uid="{71A6CD2C-EB6B-452F-8F5D-183AD206B647}">
          <x14:formula1>
            <xm:f>'Data Validation'!$H$5:$H$23</xm:f>
          </x14:formula1>
          <xm:sqref>B71 B105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WORKING TALLY</vt:lpstr>
      <vt:lpstr>2.0625" IJ Tubing Tally</vt:lpstr>
      <vt:lpstr>1.9" IJ Tubing Tally</vt:lpstr>
      <vt:lpstr>Balance Plug Tag</vt:lpstr>
      <vt:lpstr>TMR 30-24 Tally</vt:lpstr>
      <vt:lpstr>P&amp;A Calculation Sheet</vt:lpstr>
      <vt:lpstr>P&amp;A TMR 30-24Calculation Sheet</vt:lpstr>
      <vt:lpstr>30-24 Casing Cut</vt:lpstr>
      <vt:lpstr>44-02 Calculation Sheet </vt:lpstr>
      <vt:lpstr>Data Validation</vt:lpstr>
      <vt:lpstr>'1.9" IJ Tubing Tally'!Print_Area</vt:lpstr>
      <vt:lpstr>'2.0625" IJ Tubing Tally'!Print_Area</vt:lpstr>
      <vt:lpstr>'44-02 Calculation Sheet '!Print_Area</vt:lpstr>
      <vt:lpstr>'P&amp;A Calculation Sheet'!Print_Area</vt:lpstr>
      <vt:lpstr>'P&amp;A TMR 30-24Calculation Sheet'!Print_Area</vt:lpstr>
      <vt:lpstr>'TMR 30-24 Tally'!Print_Area</vt:lpstr>
      <vt:lpstr>'WORKING TALLY'!Print_Area</vt:lpstr>
      <vt:lpstr>'1.9" IJ Tubing Tally'!Print_Titles</vt:lpstr>
      <vt:lpstr>'2.0625" IJ Tubing Tally'!Print_Titles</vt:lpstr>
      <vt:lpstr>'TMR 30-24 Tally'!Print_Titles</vt:lpstr>
      <vt:lpstr>'WORKING TALLY'!Print_Titles</vt:lpstr>
    </vt:vector>
  </TitlesOfParts>
  <Company>Falcon Ridge Consulting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Computation of cement and mud</dc:title>
  <dc:creator>Rick Johnson</dc:creator>
  <cp:lastModifiedBy>Richard Johnson</cp:lastModifiedBy>
  <cp:lastPrinted>2024-05-05T15:17:26Z</cp:lastPrinted>
  <dcterms:created xsi:type="dcterms:W3CDTF">2019-12-03T13:08:32Z</dcterms:created>
  <dcterms:modified xsi:type="dcterms:W3CDTF">2026-03-14T17:58:46Z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5f1523-2a04-4bd7-8337-748ad940384e_Enabled">
    <vt:lpwstr>True</vt:lpwstr>
  </property>
  <property fmtid="{D5CDD505-2E9C-101B-9397-08002B2CF9AE}" pid="3" name="MSIP_Label_8f5f1523-2a04-4bd7-8337-748ad940384e_SiteId">
    <vt:lpwstr>cf0eed28-3144-48da-81a3-4a005701eda5</vt:lpwstr>
  </property>
  <property fmtid="{D5CDD505-2E9C-101B-9397-08002B2CF9AE}" pid="4" name="MSIP_Label_8f5f1523-2a04-4bd7-8337-748ad940384e_Owner">
    <vt:lpwstr>Kevin.May@encana.com</vt:lpwstr>
  </property>
  <property fmtid="{D5CDD505-2E9C-101B-9397-08002B2CF9AE}" pid="5" name="MSIP_Label_8f5f1523-2a04-4bd7-8337-748ad940384e_SetDate">
    <vt:lpwstr>2019-12-03T13:27:13.9538433Z</vt:lpwstr>
  </property>
  <property fmtid="{D5CDD505-2E9C-101B-9397-08002B2CF9AE}" pid="6" name="MSIP_Label_8f5f1523-2a04-4bd7-8337-748ad940384e_Name">
    <vt:lpwstr>Internal</vt:lpwstr>
  </property>
  <property fmtid="{D5CDD505-2E9C-101B-9397-08002B2CF9AE}" pid="7" name="MSIP_Label_8f5f1523-2a04-4bd7-8337-748ad940384e_Application">
    <vt:lpwstr>Microsoft Azure Information Protection</vt:lpwstr>
  </property>
  <property fmtid="{D5CDD505-2E9C-101B-9397-08002B2CF9AE}" pid="8" name="MSIP_Label_8f5f1523-2a04-4bd7-8337-748ad940384e_ActionId">
    <vt:lpwstr>57f554a7-1100-4d51-9ade-82a1f15f0122</vt:lpwstr>
  </property>
  <property fmtid="{D5CDD505-2E9C-101B-9397-08002B2CF9AE}" pid="9" name="MSIP_Label_8f5f1523-2a04-4bd7-8337-748ad940384e_Extended_MSFT_Method">
    <vt:lpwstr>Automatic</vt:lpwstr>
  </property>
  <property fmtid="{D5CDD505-2E9C-101B-9397-08002B2CF9AE}" pid="10" name="Sensitivity">
    <vt:lpwstr>Internal</vt:lpwstr>
  </property>
</Properties>
</file>